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artin\~Personal\Darts\"/>
    </mc:Choice>
  </mc:AlternateContent>
  <bookViews>
    <workbookView xWindow="0" yWindow="0" windowWidth="24000" windowHeight="9300"/>
  </bookViews>
  <sheets>
    <sheet name="Fixtures" sheetId="1" r:id="rId1"/>
    <sheet name="My Team" sheetId="3" r:id="rId2"/>
    <sheet name="Comparison" sheetId="4" r:id="rId3"/>
  </sheets>
  <definedNames>
    <definedName name="_xlnm._FilterDatabase" localSheetId="0" hidden="1">Fixtures!$A$1:$F$115</definedName>
  </definedNames>
  <calcPr calcId="162913"/>
</workbook>
</file>

<file path=xl/calcChain.xml><?xml version="1.0" encoding="utf-8"?>
<calcChain xmlns="http://schemas.openxmlformats.org/spreadsheetml/2006/main">
  <c r="AE19" i="4" l="1"/>
  <c r="K19" i="3"/>
  <c r="K19" i="4"/>
  <c r="J29" i="1"/>
  <c r="G29" i="1"/>
  <c r="J28" i="1"/>
  <c r="G28" i="1"/>
  <c r="J27" i="1"/>
  <c r="G27" i="1"/>
  <c r="J26" i="1"/>
  <c r="G26" i="1"/>
  <c r="J25" i="1"/>
  <c r="G25" i="1"/>
  <c r="P29" i="1"/>
  <c r="M29" i="1"/>
  <c r="P28" i="1"/>
  <c r="M28" i="1"/>
  <c r="P27" i="1"/>
  <c r="M27" i="1"/>
  <c r="P26" i="1"/>
  <c r="M26" i="1"/>
  <c r="P25" i="1"/>
  <c r="M25" i="1"/>
  <c r="V29" i="1"/>
  <c r="S29" i="1"/>
  <c r="V28" i="1"/>
  <c r="S28" i="1"/>
  <c r="V27" i="1"/>
  <c r="S27" i="1"/>
  <c r="V26" i="1"/>
  <c r="S26" i="1"/>
  <c r="V25" i="1"/>
  <c r="S25" i="1"/>
  <c r="J38" i="1"/>
  <c r="G38" i="1"/>
  <c r="J37" i="1"/>
  <c r="G37" i="1"/>
  <c r="J36" i="1"/>
  <c r="G36" i="1"/>
  <c r="J35" i="1"/>
  <c r="G35" i="1"/>
  <c r="J34" i="1"/>
  <c r="G34" i="1"/>
  <c r="P38" i="1"/>
  <c r="M38" i="1"/>
  <c r="P37" i="1"/>
  <c r="M37" i="1"/>
  <c r="P36" i="1"/>
  <c r="M36" i="1"/>
  <c r="P35" i="1"/>
  <c r="M35" i="1"/>
  <c r="P34" i="1"/>
  <c r="M34" i="1"/>
  <c r="V38" i="1"/>
  <c r="S38" i="1"/>
  <c r="V37" i="1"/>
  <c r="S37" i="1"/>
  <c r="V36" i="1"/>
  <c r="S36" i="1"/>
  <c r="V35" i="1"/>
  <c r="S35" i="1"/>
  <c r="V34" i="1"/>
  <c r="S34" i="1"/>
  <c r="J47" i="1"/>
  <c r="G47" i="1"/>
  <c r="J46" i="1"/>
  <c r="G46" i="1"/>
  <c r="J45" i="1"/>
  <c r="G45" i="1"/>
  <c r="J44" i="1"/>
  <c r="G44" i="1"/>
  <c r="J43" i="1"/>
  <c r="G43" i="1"/>
  <c r="J65" i="1"/>
  <c r="G65" i="1"/>
  <c r="J64" i="1"/>
  <c r="G64" i="1"/>
  <c r="J63" i="1"/>
  <c r="G63" i="1"/>
  <c r="J62" i="1"/>
  <c r="G62" i="1"/>
  <c r="J61" i="1"/>
  <c r="G61" i="1"/>
  <c r="P65" i="1"/>
  <c r="M65" i="1"/>
  <c r="P64" i="1"/>
  <c r="M64" i="1"/>
  <c r="P63" i="1"/>
  <c r="M63" i="1"/>
  <c r="P62" i="1"/>
  <c r="M62" i="1"/>
  <c r="P61" i="1"/>
  <c r="M61" i="1"/>
  <c r="J74" i="1"/>
  <c r="G74" i="1"/>
  <c r="J73" i="1"/>
  <c r="G73" i="1"/>
  <c r="J72" i="1"/>
  <c r="G72" i="1"/>
  <c r="J71" i="1"/>
  <c r="G71" i="1"/>
  <c r="J70" i="1"/>
  <c r="G70" i="1"/>
  <c r="P74" i="1"/>
  <c r="M74" i="1"/>
  <c r="P73" i="1"/>
  <c r="M73" i="1"/>
  <c r="P72" i="1"/>
  <c r="M72" i="1"/>
  <c r="P71" i="1"/>
  <c r="M71" i="1"/>
  <c r="P70" i="1"/>
  <c r="M70" i="1"/>
  <c r="V74" i="1"/>
  <c r="S74" i="1"/>
  <c r="V73" i="1"/>
  <c r="S73" i="1"/>
  <c r="V72" i="1"/>
  <c r="S72" i="1"/>
  <c r="V71" i="1"/>
  <c r="S71" i="1"/>
  <c r="V70" i="1"/>
  <c r="S70" i="1"/>
  <c r="V84" i="1"/>
  <c r="S84" i="1"/>
  <c r="V83" i="1"/>
  <c r="S83" i="1"/>
  <c r="V82" i="1"/>
  <c r="S82" i="1"/>
  <c r="V81" i="1"/>
  <c r="S81" i="1"/>
  <c r="V80" i="1"/>
  <c r="S80" i="1"/>
  <c r="G7" i="1"/>
  <c r="J7" i="1"/>
  <c r="M7" i="1"/>
  <c r="P7" i="1"/>
  <c r="S7" i="1"/>
  <c r="V7" i="1"/>
  <c r="G8" i="1"/>
  <c r="J8" i="1"/>
  <c r="M8" i="1"/>
  <c r="P8" i="1"/>
  <c r="S8" i="1"/>
  <c r="V8" i="1"/>
  <c r="G9" i="1"/>
  <c r="J9" i="1"/>
  <c r="M9" i="1"/>
  <c r="P9" i="1"/>
  <c r="S9" i="1"/>
  <c r="V9" i="1"/>
  <c r="G10" i="1"/>
  <c r="J10" i="1"/>
  <c r="M10" i="1"/>
  <c r="P10" i="1"/>
  <c r="S10" i="1"/>
  <c r="V10" i="1"/>
  <c r="G11" i="1"/>
  <c r="J11" i="1"/>
  <c r="M11" i="1"/>
  <c r="P11" i="1"/>
  <c r="S11" i="1"/>
  <c r="V11" i="1"/>
  <c r="G16" i="1"/>
  <c r="J16" i="1"/>
  <c r="M16" i="1"/>
  <c r="P16" i="1"/>
  <c r="G17" i="1"/>
  <c r="J17" i="1"/>
  <c r="M17" i="1"/>
  <c r="P17" i="1"/>
  <c r="G18" i="1"/>
  <c r="J18" i="1"/>
  <c r="M18" i="1"/>
  <c r="P18" i="1"/>
  <c r="G19" i="1"/>
  <c r="J19" i="1"/>
  <c r="M19" i="1"/>
  <c r="P19" i="1"/>
  <c r="G20" i="1"/>
  <c r="J20" i="1"/>
  <c r="M20" i="1"/>
  <c r="P20" i="1"/>
  <c r="D2" i="3"/>
  <c r="E2" i="3" s="1"/>
  <c r="K5" i="3"/>
  <c r="M5" i="3"/>
  <c r="K6" i="3"/>
  <c r="L6" i="3"/>
  <c r="M6" i="3"/>
  <c r="K7" i="3"/>
  <c r="L7" i="3"/>
  <c r="M7" i="3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M16" i="3" s="1"/>
  <c r="L16" i="3"/>
  <c r="K17" i="3"/>
  <c r="M17" i="3" s="1"/>
  <c r="L17" i="3"/>
  <c r="K18" i="3"/>
  <c r="L18" i="3"/>
  <c r="M18" i="3"/>
  <c r="L19" i="3"/>
  <c r="M19" i="3"/>
  <c r="K20" i="3"/>
  <c r="L20" i="3" s="1"/>
  <c r="K21" i="3"/>
  <c r="M21" i="3" s="1"/>
  <c r="L21" i="3"/>
  <c r="K22" i="3"/>
  <c r="M22" i="3" s="1"/>
  <c r="L22" i="3"/>
  <c r="K23" i="3"/>
  <c r="M23" i="3" s="1"/>
  <c r="L23" i="3"/>
  <c r="K24" i="3"/>
  <c r="L24" i="3"/>
  <c r="M24" i="3"/>
  <c r="K25" i="3"/>
  <c r="L25" i="3" s="1"/>
  <c r="M25" i="3"/>
  <c r="K26" i="3"/>
  <c r="L26" i="3" s="1"/>
  <c r="D2" i="4"/>
  <c r="E2" i="4" s="1"/>
  <c r="X2" i="4"/>
  <c r="Y2" i="4" s="1"/>
  <c r="K5" i="4"/>
  <c r="M5" i="4" s="1"/>
  <c r="AE5" i="4"/>
  <c r="AF5" i="4" s="1"/>
  <c r="K6" i="4"/>
  <c r="L6" i="4" s="1"/>
  <c r="AE6" i="4"/>
  <c r="AF6" i="4" s="1"/>
  <c r="AG6" i="4"/>
  <c r="K7" i="4"/>
  <c r="M7" i="4" s="1"/>
  <c r="AE7" i="4"/>
  <c r="AG7" i="4" s="1"/>
  <c r="AF7" i="4"/>
  <c r="K8" i="4"/>
  <c r="L8" i="4" s="1"/>
  <c r="AE8" i="4"/>
  <c r="AF8" i="4" s="1"/>
  <c r="K9" i="4"/>
  <c r="M9" i="4" s="1"/>
  <c r="L9" i="4"/>
  <c r="AE9" i="4"/>
  <c r="AG9" i="4" s="1"/>
  <c r="AF9" i="4"/>
  <c r="K10" i="4"/>
  <c r="L10" i="4" s="1"/>
  <c r="M10" i="4"/>
  <c r="AE10" i="4"/>
  <c r="AF10" i="4" s="1"/>
  <c r="AG10" i="4"/>
  <c r="K11" i="4"/>
  <c r="M11" i="4" s="1"/>
  <c r="L11" i="4"/>
  <c r="AE11" i="4"/>
  <c r="AF11" i="4"/>
  <c r="AG11" i="4"/>
  <c r="K12" i="4"/>
  <c r="L12" i="4" s="1"/>
  <c r="AE12" i="4"/>
  <c r="AF12" i="4" s="1"/>
  <c r="K13" i="4"/>
  <c r="M13" i="4" s="1"/>
  <c r="L13" i="4"/>
  <c r="AE13" i="4"/>
  <c r="AG13" i="4" s="1"/>
  <c r="AF13" i="4"/>
  <c r="K14" i="4"/>
  <c r="L14" i="4" s="1"/>
  <c r="M14" i="4"/>
  <c r="AE14" i="4"/>
  <c r="AF14" i="4" s="1"/>
  <c r="AG14" i="4"/>
  <c r="K15" i="4"/>
  <c r="M15" i="4" s="1"/>
  <c r="L15" i="4"/>
  <c r="AE15" i="4"/>
  <c r="AF15" i="4"/>
  <c r="AG15" i="4"/>
  <c r="K16" i="4"/>
  <c r="L16" i="4" s="1"/>
  <c r="AE16" i="4"/>
  <c r="AF16" i="4" s="1"/>
  <c r="K17" i="4"/>
  <c r="M17" i="4" s="1"/>
  <c r="L17" i="4"/>
  <c r="AE17" i="4"/>
  <c r="AG17" i="4" s="1"/>
  <c r="AF17" i="4"/>
  <c r="K18" i="4"/>
  <c r="L18" i="4" s="1"/>
  <c r="M18" i="4"/>
  <c r="AE18" i="4"/>
  <c r="AF18" i="4" s="1"/>
  <c r="AG18" i="4"/>
  <c r="L19" i="4"/>
  <c r="M19" i="4"/>
  <c r="AF19" i="4"/>
  <c r="AG19" i="4"/>
  <c r="K20" i="4"/>
  <c r="M20" i="4" s="1"/>
  <c r="L20" i="4"/>
  <c r="AE20" i="4"/>
  <c r="AF20" i="4"/>
  <c r="AG20" i="4"/>
  <c r="K21" i="4"/>
  <c r="L21" i="4" s="1"/>
  <c r="AE21" i="4"/>
  <c r="AF21" i="4" s="1"/>
  <c r="K22" i="4"/>
  <c r="M22" i="4" s="1"/>
  <c r="L22" i="4"/>
  <c r="AE22" i="4"/>
  <c r="AG22" i="4" s="1"/>
  <c r="AF22" i="4"/>
  <c r="K23" i="4"/>
  <c r="L23" i="4" s="1"/>
  <c r="AE23" i="4"/>
  <c r="AF23" i="4" s="1"/>
  <c r="K24" i="4"/>
  <c r="L24" i="4" s="1"/>
  <c r="M24" i="4"/>
  <c r="AE24" i="4"/>
  <c r="AF24" i="4" s="1"/>
  <c r="K25" i="4"/>
  <c r="L25" i="4" s="1"/>
  <c r="AE25" i="4"/>
  <c r="AG25" i="4" s="1"/>
  <c r="AF25" i="4"/>
  <c r="K26" i="4"/>
  <c r="L26" i="4" s="1"/>
  <c r="M26" i="4"/>
  <c r="AE26" i="4"/>
  <c r="AF26" i="4" s="1"/>
  <c r="G22" i="3"/>
  <c r="Z26" i="4"/>
  <c r="AA14" i="4"/>
  <c r="Z11" i="4"/>
  <c r="G23" i="3"/>
  <c r="F15" i="4"/>
  <c r="F23" i="3"/>
  <c r="AA26" i="4"/>
  <c r="G9" i="3"/>
  <c r="F7" i="4"/>
  <c r="G6" i="3"/>
  <c r="AA25" i="4"/>
  <c r="F18" i="4"/>
  <c r="Z16" i="4"/>
  <c r="F12" i="4"/>
  <c r="G25" i="4"/>
  <c r="G16" i="3"/>
  <c r="Z6" i="4"/>
  <c r="Z7" i="4"/>
  <c r="F10" i="3"/>
  <c r="AA9" i="4"/>
  <c r="G18" i="3"/>
  <c r="F7" i="3"/>
  <c r="G22" i="4"/>
  <c r="Z23" i="4"/>
  <c r="F22" i="4"/>
  <c r="AA22" i="4"/>
  <c r="F5" i="4"/>
  <c r="Z19" i="4"/>
  <c r="Z18" i="4"/>
  <c r="F19" i="3"/>
  <c r="F16" i="4"/>
  <c r="F16" i="3"/>
  <c r="Z24" i="4"/>
  <c r="AA18" i="4"/>
  <c r="F18" i="3"/>
  <c r="G6" i="4"/>
  <c r="G25" i="3"/>
  <c r="Z17" i="4"/>
  <c r="AA21" i="4"/>
  <c r="G12" i="4"/>
  <c r="G15" i="4"/>
  <c r="AA5" i="4"/>
  <c r="Z8" i="4"/>
  <c r="F17" i="4"/>
  <c r="G21" i="4"/>
  <c r="F13" i="4"/>
  <c r="G17" i="3"/>
  <c r="G11" i="4"/>
  <c r="F21" i="3"/>
  <c r="Z12" i="4"/>
  <c r="F22" i="3"/>
  <c r="G16" i="4"/>
  <c r="G14" i="3"/>
  <c r="G8" i="4"/>
  <c r="Z9" i="4"/>
  <c r="G11" i="3"/>
  <c r="F14" i="3"/>
  <c r="AA8" i="4"/>
  <c r="F10" i="4"/>
  <c r="AA19" i="4"/>
  <c r="G17" i="4"/>
  <c r="F15" i="3"/>
  <c r="G24" i="4"/>
  <c r="AA13" i="4"/>
  <c r="AA15" i="4"/>
  <c r="Z15" i="4"/>
  <c r="F17" i="3"/>
  <c r="Z21" i="4"/>
  <c r="G10" i="4"/>
  <c r="Z25" i="4"/>
  <c r="AA11" i="4"/>
  <c r="F24" i="4"/>
  <c r="AA24" i="4"/>
  <c r="F24" i="3"/>
  <c r="G26" i="3"/>
  <c r="Z14" i="4"/>
  <c r="G7" i="4"/>
  <c r="G9" i="4"/>
  <c r="AA10" i="4"/>
  <c r="F25" i="4"/>
  <c r="AA20" i="4"/>
  <c r="G14" i="4"/>
  <c r="F26" i="3"/>
  <c r="G21" i="3"/>
  <c r="G19" i="3"/>
  <c r="G20" i="3"/>
  <c r="AA6" i="4"/>
  <c r="Z5" i="4"/>
  <c r="AA16" i="4"/>
  <c r="F6" i="3"/>
  <c r="G5" i="4"/>
  <c r="F6" i="4"/>
  <c r="F5" i="3"/>
  <c r="Z22" i="4"/>
  <c r="AA12" i="4"/>
  <c r="F13" i="3"/>
  <c r="AA23" i="4"/>
  <c r="Z10" i="4"/>
  <c r="G19" i="4"/>
  <c r="AA17" i="4"/>
  <c r="F19" i="4"/>
  <c r="F8" i="3"/>
  <c r="F12" i="3"/>
  <c r="G13" i="4"/>
  <c r="F11" i="3"/>
  <c r="AA7" i="4"/>
  <c r="F14" i="4"/>
  <c r="G8" i="3"/>
  <c r="F8" i="4"/>
  <c r="G12" i="3"/>
  <c r="F21" i="4"/>
  <c r="F23" i="4"/>
  <c r="G20" i="4"/>
  <c r="G18" i="4"/>
  <c r="F20" i="4"/>
  <c r="F25" i="3"/>
  <c r="G15" i="3"/>
  <c r="G10" i="3"/>
  <c r="G13" i="3"/>
  <c r="F26" i="4"/>
  <c r="G23" i="4"/>
  <c r="G24" i="3"/>
  <c r="F11" i="4"/>
  <c r="F9" i="4"/>
  <c r="F9" i="3"/>
  <c r="G7" i="3"/>
  <c r="G5" i="3"/>
  <c r="G26" i="4"/>
  <c r="F20" i="3"/>
  <c r="Z13" i="4"/>
  <c r="Z20" i="4"/>
  <c r="AG23" i="4" l="1"/>
  <c r="M21" i="4"/>
  <c r="M16" i="4"/>
  <c r="M12" i="4"/>
  <c r="M8" i="4"/>
  <c r="L7" i="4"/>
  <c r="M6" i="4"/>
  <c r="AG5" i="4"/>
  <c r="AG21" i="4"/>
  <c r="AG16" i="4"/>
  <c r="AG12" i="4"/>
  <c r="AG8" i="4"/>
  <c r="AG26" i="4"/>
  <c r="AG24" i="4"/>
  <c r="M25" i="4"/>
  <c r="M23" i="4"/>
  <c r="M20" i="3"/>
  <c r="M26" i="3"/>
  <c r="D13" i="3"/>
  <c r="R13" i="3" s="1"/>
  <c r="P13" i="3"/>
  <c r="AJ7" i="4"/>
  <c r="X7" i="4"/>
  <c r="X12" i="4"/>
  <c r="AJ12" i="4"/>
  <c r="D24" i="4"/>
  <c r="P24" i="4"/>
  <c r="X18" i="4"/>
  <c r="AJ18" i="4"/>
  <c r="P16" i="3"/>
  <c r="D16" i="3"/>
  <c r="AJ6" i="4"/>
  <c r="X6" i="4"/>
  <c r="D21" i="3"/>
  <c r="R21" i="3" s="1"/>
  <c r="P21" i="3"/>
  <c r="P18" i="3"/>
  <c r="D18" i="3"/>
  <c r="R18" i="3" s="1"/>
  <c r="D23" i="3"/>
  <c r="P23" i="3"/>
  <c r="P26" i="3"/>
  <c r="D26" i="3"/>
  <c r="AJ19" i="4"/>
  <c r="X19" i="4"/>
  <c r="P11" i="3"/>
  <c r="D11" i="3"/>
  <c r="R11" i="3" s="1"/>
  <c r="D10" i="4"/>
  <c r="P10" i="4"/>
  <c r="AJ22" i="4"/>
  <c r="X22" i="4"/>
  <c r="X10" i="4"/>
  <c r="AJ10" i="4"/>
  <c r="D25" i="3"/>
  <c r="P25" i="3"/>
  <c r="P8" i="4"/>
  <c r="D8" i="4"/>
  <c r="R8" i="4" s="1"/>
  <c r="AJ25" i="4"/>
  <c r="X25" i="4"/>
  <c r="D15" i="4"/>
  <c r="R15" i="4" s="1"/>
  <c r="P15" i="4"/>
  <c r="D26" i="4"/>
  <c r="P26" i="4"/>
  <c r="D5" i="4"/>
  <c r="P5" i="4"/>
  <c r="D11" i="4"/>
  <c r="R11" i="4" s="1"/>
  <c r="P11" i="4"/>
  <c r="P5" i="3"/>
  <c r="D5" i="3"/>
  <c r="D20" i="4"/>
  <c r="P20" i="4"/>
  <c r="P24" i="3"/>
  <c r="D24" i="3"/>
  <c r="D12" i="3"/>
  <c r="P12" i="3"/>
  <c r="P7" i="4"/>
  <c r="D7" i="4"/>
  <c r="R7" i="4" s="1"/>
  <c r="AJ13" i="4"/>
  <c r="X13" i="4"/>
  <c r="P14" i="3"/>
  <c r="D14" i="3"/>
  <c r="D6" i="4"/>
  <c r="R6" i="4" s="1"/>
  <c r="P6" i="4"/>
  <c r="D16" i="4"/>
  <c r="P16" i="4"/>
  <c r="P12" i="4"/>
  <c r="D12" i="4"/>
  <c r="P13" i="4"/>
  <c r="D13" i="4"/>
  <c r="R13" i="4" s="1"/>
  <c r="D9" i="4"/>
  <c r="P9" i="4"/>
  <c r="X21" i="4"/>
  <c r="AJ21" i="4"/>
  <c r="X11" i="4"/>
  <c r="AJ11" i="4"/>
  <c r="P22" i="4"/>
  <c r="D22" i="4"/>
  <c r="D8" i="3"/>
  <c r="R8" i="3" s="1"/>
  <c r="P8" i="3"/>
  <c r="AJ16" i="4"/>
  <c r="X16" i="4"/>
  <c r="P17" i="3"/>
  <c r="D17" i="3"/>
  <c r="P15" i="3"/>
  <c r="D15" i="3"/>
  <c r="R15" i="3" s="1"/>
  <c r="X23" i="4"/>
  <c r="AJ23" i="4"/>
  <c r="D19" i="4"/>
  <c r="R19" i="4" s="1"/>
  <c r="P19" i="4"/>
  <c r="X24" i="4"/>
  <c r="AJ24" i="4"/>
  <c r="X9" i="4"/>
  <c r="AJ9" i="4"/>
  <c r="P6" i="3"/>
  <c r="D6" i="3"/>
  <c r="R6" i="3" s="1"/>
  <c r="D22" i="3"/>
  <c r="P22" i="3"/>
  <c r="D23" i="4"/>
  <c r="P23" i="4"/>
  <c r="D18" i="4"/>
  <c r="R18" i="4" s="1"/>
  <c r="P18" i="4"/>
  <c r="D17" i="4"/>
  <c r="P17" i="4"/>
  <c r="X15" i="4"/>
  <c r="AJ15" i="4"/>
  <c r="P25" i="4"/>
  <c r="D25" i="4"/>
  <c r="AJ26" i="4"/>
  <c r="X26" i="4"/>
  <c r="P10" i="3"/>
  <c r="D10" i="3"/>
  <c r="D20" i="3"/>
  <c r="P20" i="3"/>
  <c r="D19" i="3"/>
  <c r="R19" i="3" s="1"/>
  <c r="P19" i="3"/>
  <c r="D21" i="4"/>
  <c r="R21" i="4" s="1"/>
  <c r="P21" i="4"/>
  <c r="AJ8" i="4"/>
  <c r="X8" i="4"/>
  <c r="X17" i="4"/>
  <c r="AJ17" i="4"/>
  <c r="P9" i="3"/>
  <c r="D9" i="3"/>
  <c r="P7" i="3"/>
  <c r="D7" i="3"/>
  <c r="R7" i="3" s="1"/>
  <c r="X14" i="4"/>
  <c r="AJ14" i="4"/>
  <c r="AJ20" i="4"/>
  <c r="X20" i="4"/>
  <c r="AJ5" i="4"/>
  <c r="X5" i="4"/>
  <c r="P14" i="4"/>
  <c r="D14" i="4"/>
  <c r="R2" i="4" l="1"/>
  <c r="R2" i="3"/>
  <c r="R24" i="3"/>
  <c r="O16" i="4"/>
  <c r="N11" i="4"/>
  <c r="N16" i="4"/>
  <c r="O26" i="4"/>
  <c r="AH10" i="4"/>
  <c r="N8" i="3"/>
  <c r="O19" i="4"/>
  <c r="O19" i="3"/>
  <c r="O11" i="4"/>
  <c r="N6" i="4"/>
  <c r="O23" i="4"/>
  <c r="AH19" i="4"/>
  <c r="O7" i="3"/>
  <c r="N19" i="4"/>
  <c r="AH17" i="4"/>
  <c r="AH23" i="4"/>
  <c r="O21" i="4"/>
  <c r="AH7" i="4"/>
  <c r="N11" i="3"/>
  <c r="N5" i="3"/>
  <c r="AI13" i="4"/>
  <c r="N24" i="3"/>
  <c r="N26" i="3"/>
  <c r="AI14" i="4"/>
  <c r="O11" i="3"/>
  <c r="O8" i="4"/>
  <c r="N17" i="3"/>
  <c r="O22" i="4"/>
  <c r="N10" i="4"/>
  <c r="O13" i="4"/>
  <c r="N13" i="4"/>
  <c r="O7" i="4"/>
  <c r="N21" i="3"/>
  <c r="AH12" i="4"/>
  <c r="AI22" i="4"/>
  <c r="AI25" i="4"/>
  <c r="O5" i="3"/>
  <c r="AI8" i="4"/>
  <c r="AI6" i="4"/>
  <c r="N18" i="3"/>
  <c r="AH24" i="4"/>
  <c r="O21" i="3"/>
  <c r="N7" i="3"/>
  <c r="O23" i="3"/>
  <c r="N5" i="4"/>
  <c r="O5" i="4"/>
  <c r="N23" i="3"/>
  <c r="O15" i="4"/>
  <c r="N12" i="4"/>
  <c r="AH13" i="4"/>
  <c r="O13" i="3"/>
  <c r="AI24" i="4"/>
  <c r="O8" i="3"/>
  <c r="AH14" i="4"/>
  <c r="O18" i="3"/>
  <c r="AH22" i="4"/>
  <c r="AI10" i="4"/>
  <c r="O12" i="4"/>
  <c r="N14" i="3"/>
  <c r="N7" i="4"/>
  <c r="AH26" i="4"/>
  <c r="AI20" i="4"/>
  <c r="O10" i="3"/>
  <c r="O25" i="4"/>
  <c r="O14" i="4"/>
  <c r="AI9" i="4"/>
  <c r="O10" i="4"/>
  <c r="N24" i="4"/>
  <c r="AH8" i="4"/>
  <c r="AH20" i="4"/>
  <c r="O9" i="3"/>
  <c r="O15" i="3"/>
  <c r="AI12" i="4"/>
  <c r="O24" i="4"/>
  <c r="O12" i="3"/>
  <c r="O26" i="3"/>
  <c r="AH18" i="4"/>
  <c r="AI18" i="4"/>
  <c r="O20" i="4"/>
  <c r="N16" i="3"/>
  <c r="AH16" i="4"/>
  <c r="AI21" i="4"/>
  <c r="N20" i="4"/>
  <c r="N15" i="4"/>
  <c r="AI23" i="4"/>
  <c r="O22" i="3"/>
  <c r="AI7" i="4"/>
  <c r="AH15" i="4"/>
  <c r="AI11" i="4"/>
  <c r="O18" i="4"/>
  <c r="N9" i="4"/>
  <c r="AH9" i="4"/>
  <c r="N19" i="3"/>
  <c r="N21" i="4"/>
  <c r="AI19" i="4"/>
  <c r="O16" i="3"/>
  <c r="O6" i="4"/>
  <c r="N17" i="4"/>
  <c r="N23" i="4"/>
  <c r="O14" i="3"/>
  <c r="O24" i="3"/>
  <c r="N6" i="3"/>
  <c r="N15" i="3"/>
  <c r="N22" i="3"/>
  <c r="N9" i="3"/>
  <c r="N12" i="3"/>
  <c r="N13" i="3"/>
  <c r="N26" i="4"/>
  <c r="AH11" i="4"/>
  <c r="N25" i="3"/>
  <c r="O25" i="3"/>
  <c r="O9" i="4"/>
  <c r="O17" i="4"/>
  <c r="O6" i="3"/>
  <c r="AH6" i="4"/>
  <c r="O20" i="3"/>
  <c r="N20" i="3"/>
  <c r="N18" i="4"/>
  <c r="N8" i="4"/>
  <c r="AI26" i="4"/>
  <c r="N14" i="4"/>
  <c r="AI15" i="4"/>
  <c r="AH25" i="4"/>
  <c r="O17" i="3"/>
  <c r="N25" i="4"/>
  <c r="AI5" i="4"/>
  <c r="AI16" i="4"/>
  <c r="N22" i="4"/>
  <c r="AH5" i="4"/>
  <c r="N10" i="3"/>
  <c r="AH21" i="4"/>
  <c r="AI17" i="4"/>
  <c r="U14" i="4" l="1"/>
  <c r="U15" i="4"/>
  <c r="W15" i="4" s="1"/>
  <c r="U19" i="4"/>
  <c r="W19" i="4" s="1"/>
  <c r="U21" i="4"/>
  <c r="W21" i="4" s="1"/>
  <c r="U18" i="4"/>
  <c r="U17" i="4"/>
  <c r="W17" i="4" s="1"/>
  <c r="U22" i="4"/>
  <c r="W22" i="4" s="1"/>
  <c r="U16" i="4"/>
  <c r="W16" i="4" s="1"/>
  <c r="U20" i="4"/>
  <c r="U6" i="4"/>
  <c r="W6" i="4" s="1"/>
  <c r="U13" i="4"/>
  <c r="W13" i="4" s="1"/>
  <c r="A12" i="4"/>
  <c r="C12" i="4" s="1"/>
  <c r="A10" i="3"/>
  <c r="C10" i="3" s="1"/>
  <c r="U5" i="4"/>
  <c r="W5" i="4" s="1"/>
  <c r="U12" i="4"/>
  <c r="W12" i="4" s="1"/>
  <c r="A11" i="4"/>
  <c r="C11" i="4" s="1"/>
  <c r="A12" i="3"/>
  <c r="C12" i="3" s="1"/>
  <c r="U24" i="4"/>
  <c r="W24" i="4" s="1"/>
  <c r="A17" i="4"/>
  <c r="C17" i="4" s="1"/>
  <c r="U7" i="4"/>
  <c r="W7" i="4" s="1"/>
  <c r="A8" i="4"/>
  <c r="C8" i="4" s="1"/>
  <c r="A5" i="3"/>
  <c r="C5" i="3" s="1"/>
  <c r="A7" i="4"/>
  <c r="C7" i="4" s="1"/>
  <c r="A14" i="4"/>
  <c r="C14" i="4" s="1"/>
  <c r="A24" i="4"/>
  <c r="C24" i="4" s="1"/>
  <c r="A22" i="3"/>
  <c r="C22" i="3" s="1"/>
  <c r="A18" i="3"/>
  <c r="C18" i="3" s="1"/>
  <c r="A11" i="3"/>
  <c r="C11" i="3" s="1"/>
  <c r="A17" i="3"/>
  <c r="C17" i="3" s="1"/>
  <c r="A25" i="4"/>
  <c r="C25" i="4" s="1"/>
  <c r="A9" i="3"/>
  <c r="C9" i="3" s="1"/>
  <c r="A20" i="4"/>
  <c r="C20" i="4" s="1"/>
  <c r="A9" i="4"/>
  <c r="C9" i="4" s="1"/>
  <c r="U23" i="4"/>
  <c r="W23" i="4" s="1"/>
  <c r="A19" i="3"/>
  <c r="C19" i="3" s="1"/>
  <c r="W14" i="4"/>
  <c r="A13" i="4"/>
  <c r="C13" i="4" s="1"/>
  <c r="A22" i="4"/>
  <c r="C22" i="4" s="1"/>
  <c r="A15" i="3"/>
  <c r="C15" i="3" s="1"/>
  <c r="A7" i="3"/>
  <c r="C7" i="3" s="1"/>
  <c r="A23" i="3"/>
  <c r="C23" i="3" s="1"/>
  <c r="U10" i="4"/>
  <c r="W10" i="4" s="1"/>
  <c r="A15" i="4"/>
  <c r="C15" i="4" s="1"/>
  <c r="A18" i="4"/>
  <c r="C18" i="4" s="1"/>
  <c r="A21" i="4"/>
  <c r="C21" i="4" s="1"/>
  <c r="U25" i="4"/>
  <c r="W25" i="4" s="1"/>
  <c r="A6" i="3"/>
  <c r="C6" i="3" s="1"/>
  <c r="A13" i="3"/>
  <c r="C13" i="3" s="1"/>
  <c r="A26" i="4"/>
  <c r="C26" i="4" s="1"/>
  <c r="A8" i="3"/>
  <c r="C8" i="3" s="1"/>
  <c r="A24" i="3"/>
  <c r="C24" i="3" s="1"/>
  <c r="A21" i="3"/>
  <c r="C21" i="3" s="1"/>
  <c r="A5" i="4"/>
  <c r="C5" i="4" s="1"/>
  <c r="A16" i="4"/>
  <c r="C16" i="4" s="1"/>
  <c r="U9" i="4"/>
  <c r="W9" i="4" s="1"/>
  <c r="A20" i="3"/>
  <c r="C20" i="3" s="1"/>
  <c r="A26" i="3"/>
  <c r="C26" i="3" s="1"/>
  <c r="U8" i="4"/>
  <c r="W8" i="4" s="1"/>
  <c r="W18" i="4"/>
  <c r="A25" i="3"/>
  <c r="C25" i="3" s="1"/>
  <c r="A6" i="4"/>
  <c r="C6" i="4" s="1"/>
  <c r="U11" i="4"/>
  <c r="W11" i="4" s="1"/>
  <c r="A23" i="4"/>
  <c r="C23" i="4" s="1"/>
  <c r="A16" i="3"/>
  <c r="C16" i="3" s="1"/>
  <c r="A14" i="3"/>
  <c r="C14" i="3" s="1"/>
  <c r="U26" i="4"/>
  <c r="W26" i="4" s="1"/>
  <c r="W20" i="4"/>
  <c r="A10" i="4"/>
  <c r="C10" i="4" s="1"/>
  <c r="A19" i="4"/>
  <c r="C19" i="4" s="1"/>
</calcChain>
</file>

<file path=xl/sharedStrings.xml><?xml version="1.0" encoding="utf-8"?>
<sst xmlns="http://schemas.openxmlformats.org/spreadsheetml/2006/main" count="550" uniqueCount="93">
  <si>
    <t>Team names appearing to the left are at home.</t>
  </si>
  <si>
    <t>Week 1</t>
  </si>
  <si>
    <t>Week 2</t>
  </si>
  <si>
    <t>Week 3</t>
  </si>
  <si>
    <t>H</t>
  </si>
  <si>
    <t>A</t>
  </si>
  <si>
    <t>Epsom Cons</t>
  </si>
  <si>
    <t>B</t>
  </si>
  <si>
    <t>West Byfleet</t>
  </si>
  <si>
    <t>v</t>
  </si>
  <si>
    <t>C</t>
  </si>
  <si>
    <t>H2</t>
  </si>
  <si>
    <t>The Farmers</t>
  </si>
  <si>
    <t>D</t>
  </si>
  <si>
    <t>K</t>
  </si>
  <si>
    <t>G</t>
  </si>
  <si>
    <t>E</t>
  </si>
  <si>
    <t>WPBL</t>
  </si>
  <si>
    <t>J</t>
  </si>
  <si>
    <t>F</t>
  </si>
  <si>
    <t>A2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</si>
  <si>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</si>
  <si>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</si>
  <si>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</si>
  <si>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</si>
  <si>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</si>
  <si>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</si>
  <si>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</si>
  <si>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</si>
  <si>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</si>
  <si>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</si>
  <si>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</si>
  <si>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Free Week</t>
  </si>
  <si>
    <t>Christmas &amp; New Year Break</t>
  </si>
  <si>
    <t>Triples Comp</t>
  </si>
  <si>
    <t>Week 15</t>
  </si>
  <si>
    <t>Triples Competition</t>
  </si>
  <si>
    <t>Venue TBA</t>
  </si>
  <si>
    <t>Register 8:15</t>
  </si>
  <si>
    <t>Toe the Oche 8:30</t>
  </si>
  <si>
    <t>£9.00 per team</t>
  </si>
  <si>
    <t>Week 16</t>
  </si>
  <si>
    <t>Week 17</t>
  </si>
  <si>
    <t>Pairs Comp</t>
  </si>
  <si>
    <t>Pairs Competition</t>
  </si>
  <si>
    <t>£6.00 per team</t>
  </si>
  <si>
    <t>Week 18</t>
  </si>
  <si>
    <t xml:space="preserve">Free Night </t>
  </si>
  <si>
    <t>This is the final night for</t>
  </si>
  <si>
    <t>re-arrangements. All postponements</t>
  </si>
  <si>
    <t>must be played by this date.</t>
  </si>
  <si>
    <t>Singles Competition (over two weeks)</t>
  </si>
  <si>
    <t>£6.00 per player</t>
  </si>
  <si>
    <t>Team</t>
  </si>
  <si>
    <t>Home</t>
  </si>
  <si>
    <t>First</t>
  </si>
  <si>
    <t>Away</t>
  </si>
  <si>
    <t>Column</t>
  </si>
  <si>
    <t>Row</t>
  </si>
  <si>
    <t>Week</t>
  </si>
  <si>
    <t>Opponent</t>
  </si>
  <si>
    <t>Home/Away</t>
  </si>
  <si>
    <t>Ref</t>
  </si>
  <si>
    <t>HT</t>
  </si>
  <si>
    <t>AT</t>
  </si>
  <si>
    <t>Date</t>
  </si>
  <si>
    <t>MATCH($D$2,Fixtures!H7:H13,0)</t>
  </si>
  <si>
    <t>N</t>
  </si>
  <si>
    <t>Q</t>
  </si>
  <si>
    <t>T</t>
  </si>
  <si>
    <t>W</t>
  </si>
  <si>
    <t>Singles 1</t>
  </si>
  <si>
    <t>Singles 2</t>
  </si>
  <si>
    <t>Finals</t>
  </si>
  <si>
    <t>WWMC</t>
  </si>
  <si>
    <t>St Peter's</t>
  </si>
  <si>
    <t>Forestdale Forum</t>
  </si>
  <si>
    <t>Suffolk v Surrey: 13/14 October</t>
  </si>
  <si>
    <t>Surrey v Co. Durham: 15/16 September</t>
  </si>
  <si>
    <t>Surrey v Staffordshire: 3/4 November</t>
  </si>
  <si>
    <t>Kent v Surrey: 1/2 December</t>
  </si>
  <si>
    <t>Surrey v Humberside: 19/20 January</t>
  </si>
  <si>
    <t>Cumbria v Surrey: 9/10 February</t>
  </si>
  <si>
    <t>Surrey v Gwynnedd: 2/3 March</t>
  </si>
  <si>
    <t>Surrey v Worcestershire: 27/28 April</t>
  </si>
  <si>
    <t>Berkshire v Surrey: 30/31 March</t>
  </si>
  <si>
    <t>Sunbury RBL</t>
  </si>
  <si>
    <t>Arnie's Army</t>
  </si>
  <si>
    <t>Bishopsford</t>
  </si>
  <si>
    <t>Surrey Mens Super League Fixtures 2018/2019</t>
  </si>
  <si>
    <t>Open Competition TBC</t>
  </si>
  <si>
    <t>Re-arranged matches</t>
  </si>
  <si>
    <t>Finals and Presentations on Tuesday 2nd April - Venue 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</si>
</sst>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indexed="8"/>
      <name val="Helvetica Neue"/>
    </font>
    <font>
      <sz val="10"/>
      <color indexed="9"/>
      <name val="Arial"/>
    </font>
    <font>
      <sz val="20"/>
      <color indexed="9"/>
      <name val="Arial Bold"/>
    </font>
    <font>
      <sz val="12"/>
      <color indexed="9"/>
      <name val="Arial Bold"/>
    </font>
    <font>
      <sz val="10"/>
      <color indexed="9"/>
      <name val="Arial Bold"/>
    </font>
    <font>
      <sz val="10"/>
      <color indexed="12"/>
      <name val="Arial"/>
    </font>
    <font>
      <u/>
      <sz val="14"/>
      <color indexed="9"/>
      <name val="Arial Bold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i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9"/>
      </bottom>
      <diagonal/>
    </border>
    <border>
      <left style="thin">
        <color indexed="11"/>
      </left>
      <right style="thin">
        <color indexed="11"/>
      </right>
      <top style="medium">
        <color indexed="9"/>
      </top>
      <bottom style="thin">
        <color indexed="11"/>
      </bottom>
      <diagonal/>
    </border>
    <border>
      <left/>
      <right/>
      <top/>
      <bottom style="double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7" fillId="0" borderId="0"/>
  </cellStyleXfs>
  <cellXfs count="37">
    <xf numFmtId="0" fontId="0" fillId="0" borderId="0" xfId="0" applyAlignment="1"/>
    <xf numFmtId="0" fontId="1" fillId="0" borderId="0" xfId="0" applyNumberFormat="1" applyFont="1" applyAlignment="1"/>
    <xf numFmtId="0" fontId="1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2" xfId="0" applyNumberFormat="1" applyFont="1" applyFill="1" applyBorder="1" applyAlignment="1"/>
    <xf numFmtId="15" fontId="4" fillId="2" borderId="2" xfId="0" applyNumberFormat="1" applyFont="1" applyFill="1" applyBorder="1" applyAlignment="1"/>
    <xf numFmtId="0" fontId="1" fillId="2" borderId="3" xfId="0" applyNumberFormat="1" applyFont="1" applyFill="1" applyBorder="1" applyAlignment="1"/>
    <xf numFmtId="0" fontId="5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/>
    <xf numFmtId="0" fontId="6" fillId="2" borderId="1" xfId="0" applyNumberFormat="1" applyFont="1" applyFill="1" applyBorder="1" applyAlignment="1"/>
    <xf numFmtId="0" fontId="7" fillId="0" borderId="0" xfId="1"/>
    <xf numFmtId="0" fontId="8" fillId="0" borderId="0" xfId="1" applyFont="1"/>
    <xf numFmtId="0" fontId="9" fillId="0" borderId="4" xfId="1" applyFont="1" applyBorder="1" applyAlignment="1">
      <alignment horizontal="left" vertical="center"/>
    </xf>
    <xf numFmtId="0" fontId="9" fillId="0" borderId="4" xfId="1" applyFont="1" applyBorder="1"/>
    <xf numFmtId="0" fontId="11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/>
    <xf numFmtId="0" fontId="9" fillId="0" borderId="0" xfId="1" applyFont="1" applyAlignment="1">
      <alignment horizontal="center"/>
    </xf>
    <xf numFmtId="14" fontId="9" fillId="0" borderId="0" xfId="1" applyNumberFormat="1" applyFont="1"/>
    <xf numFmtId="0" fontId="10" fillId="2" borderId="1" xfId="0" applyNumberFormat="1" applyFont="1" applyFill="1" applyBorder="1" applyAlignment="1"/>
    <xf numFmtId="0" fontId="7" fillId="0" borderId="0" xfId="1" applyFill="1"/>
    <xf numFmtId="0" fontId="0" fillId="0" borderId="0" xfId="0" applyFill="1" applyAlignment="1"/>
    <xf numFmtId="0" fontId="10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8" fillId="3" borderId="0" xfId="1" applyFont="1" applyFill="1"/>
    <xf numFmtId="0" fontId="12" fillId="2" borderId="1" xfId="0" applyNumberFormat="1" applyFont="1" applyFill="1" applyBorder="1" applyAlignment="1"/>
    <xf numFmtId="0" fontId="12" fillId="0" borderId="0" xfId="0" applyNumberFormat="1" applyFont="1" applyAlignment="1"/>
    <xf numFmtId="0" fontId="1" fillId="2" borderId="5" xfId="0" applyNumberFormat="1" applyFont="1" applyFill="1" applyBorder="1" applyAlignment="1"/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0" xfId="0" applyNumberFormat="1" applyFont="1" applyFill="1" applyBorder="1" applyAlignment="1"/>
    <xf numFmtId="0" fontId="8" fillId="0" borderId="0" xfId="1" applyFont="1" applyFill="1"/>
    <xf numFmtId="0" fontId="10" fillId="4" borderId="1" xfId="0" quotePrefix="1" applyNumberFormat="1" applyFont="1" applyFill="1" applyBorder="1" applyAlignment="1"/>
    <xf numFmtId="0" fontId="10" fillId="4" borderId="1" xfId="0" applyNumberFormat="1" applyFont="1" applyFill="1" applyBorder="1" applyAlignment="1"/>
    <xf numFmtId="0" fontId="0" fillId="5" borderId="0" xfId="0" applyFill="1" applyAlignment="1"/>
  </cellXfs>
  <cellStyles count="2">
    <cellStyle name="Normal" xfId="0" builtinId="0"/>
    <cellStyle name="Normal 2" xfId="1"/>
  </cellStyles>
  <dxfs count="17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/>
        <color rgb="FF00B05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/>
        <color rgb="FF00B05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/>
        <color rgb="FF00B05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DD0806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4" dropStyle="combo" dx="22" fmlaLink="F2" fmlaRange="Fixtures!$C$6:$C$17" noThreeD="1" sel="4" val="0"/>
</file>

<file path=xl/ctrlProps/ctrlProp2.xml><?xml version="1.0" encoding="utf-8"?>
<formControlPr xmlns="http://schemas.microsoft.com/office/spreadsheetml/2009/9/main" objectType="Drop" dropLines="14" dropStyle="combo" dx="22" fmlaLink="F2" fmlaRange="Fixtures!$C$6:$C$17" noThreeD="1" sel="9" val="0"/>
</file>

<file path=xl/ctrlProps/ctrlProp3.xml><?xml version="1.0" encoding="utf-8"?>
<formControlPr xmlns="http://schemas.microsoft.com/office/spreadsheetml/2009/9/main" objectType="Drop" dropLines="14" dropStyle="combo" dx="22" fmlaLink="Z2" fmlaRange="Fixtures!$C$6:$C$17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0</xdr:row>
          <xdr:rowOff>152400</xdr:rowOff>
        </xdr:from>
        <xdr:to>
          <xdr:col>4</xdr:col>
          <xdr:colOff>0</xdr:colOff>
          <xdr:row>1</xdr:row>
          <xdr:rowOff>171450</xdr:rowOff>
        </xdr:to>
        <xdr:sp macro="" textlink="">
          <xdr:nvSpPr>
            <xdr:cNvPr id="5121" name="Drop Down 1025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0</xdr:row>
          <xdr:rowOff>152400</xdr:rowOff>
        </xdr:from>
        <xdr:to>
          <xdr:col>4</xdr:col>
          <xdr:colOff>0</xdr:colOff>
          <xdr:row>1</xdr:row>
          <xdr:rowOff>171450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695325</xdr:colOff>
          <xdr:row>0</xdr:row>
          <xdr:rowOff>152400</xdr:rowOff>
        </xdr:from>
        <xdr:to>
          <xdr:col>36</xdr:col>
          <xdr:colOff>485775</xdr:colOff>
          <xdr:row>1</xdr:row>
          <xdr:rowOff>171450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"/>
  <sheetViews>
    <sheetView showGridLines="0" tabSelected="1" topLeftCell="F1" zoomScale="90" zoomScaleNormal="90" workbookViewId="0">
      <selection activeCell="G1" sqref="G1"/>
    </sheetView>
  </sheetViews>
  <sheetFormatPr defaultColWidth="10.25" defaultRowHeight="20.100000000000001" customHeight="1"/>
  <cols>
    <col min="1" max="1" width="7.5" style="1" hidden="1" customWidth="1"/>
    <col min="2" max="2" width="2.125" style="1" hidden="1" customWidth="1"/>
    <col min="3" max="3" width="13.875" style="1" hidden="1" customWidth="1"/>
    <col min="4" max="5" width="8.125" style="1" hidden="1" customWidth="1"/>
    <col min="6" max="6" width="1.75" style="1" customWidth="1"/>
    <col min="7" max="7" width="12.25" style="1" customWidth="1"/>
    <col min="8" max="8" width="2.625" style="1" hidden="1" customWidth="1"/>
    <col min="9" max="9" width="2.625" style="1" customWidth="1"/>
    <col min="10" max="10" width="12.25" style="1" customWidth="1"/>
    <col min="11" max="11" width="2.625" style="1" hidden="1" customWidth="1"/>
    <col min="12" max="12" width="1.875" style="1" customWidth="1"/>
    <col min="13" max="13" width="12.25" style="1" customWidth="1"/>
    <col min="14" max="14" width="2.625" style="1" hidden="1" customWidth="1"/>
    <col min="15" max="15" width="2.625" style="1" customWidth="1"/>
    <col min="16" max="16" width="12.25" style="1" customWidth="1"/>
    <col min="17" max="17" width="2.625" style="1" hidden="1" customWidth="1"/>
    <col min="18" max="18" width="2" style="1" customWidth="1"/>
    <col min="19" max="19" width="12.25" style="1" customWidth="1"/>
    <col min="20" max="20" width="2.625" style="1" hidden="1" customWidth="1"/>
    <col min="21" max="21" width="2.625" style="1" customWidth="1"/>
    <col min="22" max="22" width="12.25" style="1" customWidth="1"/>
    <col min="23" max="23" width="2.625" style="1" hidden="1" customWidth="1"/>
    <col min="24" max="24" width="8.25" style="1" customWidth="1"/>
    <col min="25" max="28" width="7.625" style="1" customWidth="1"/>
    <col min="29" max="16384" width="10.25" style="1"/>
  </cols>
  <sheetData>
    <row r="1" spans="1:28" ht="26.25">
      <c r="A1" s="2"/>
      <c r="B1" s="2"/>
      <c r="C1" s="2"/>
      <c r="D1" s="2"/>
      <c r="E1" s="2"/>
      <c r="F1" s="2"/>
      <c r="G1" s="3" t="s">
        <v>89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.75">
      <c r="A2" s="2"/>
      <c r="B2" s="2"/>
      <c r="C2" s="2"/>
      <c r="D2" s="2"/>
      <c r="E2" s="2"/>
      <c r="F2" s="2"/>
      <c r="G2" s="4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>
      <c r="A3" s="2"/>
      <c r="B3" s="2"/>
      <c r="C3" s="2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2.75">
      <c r="A5" s="2"/>
      <c r="B5" s="2"/>
      <c r="C5" s="2"/>
      <c r="D5" s="2"/>
      <c r="E5" s="2"/>
      <c r="F5" s="2"/>
      <c r="G5" s="5" t="s">
        <v>1</v>
      </c>
      <c r="H5" s="5"/>
      <c r="I5" s="5"/>
      <c r="J5" s="6">
        <v>43354</v>
      </c>
      <c r="K5" s="2"/>
      <c r="L5" s="2"/>
      <c r="M5" s="5" t="s">
        <v>2</v>
      </c>
      <c r="N5" s="5"/>
      <c r="O5" s="5"/>
      <c r="P5" s="6">
        <v>43361</v>
      </c>
      <c r="Q5" s="2"/>
      <c r="R5" s="2"/>
      <c r="S5" s="5" t="s">
        <v>3</v>
      </c>
      <c r="T5" s="5"/>
      <c r="U5" s="5"/>
      <c r="V5" s="6">
        <v>43368</v>
      </c>
      <c r="W5" s="2"/>
      <c r="X5" s="2"/>
      <c r="Y5" s="2"/>
      <c r="Z5" s="2"/>
      <c r="AA5" s="2"/>
      <c r="AB5" s="2"/>
    </row>
    <row r="6" spans="1:28" ht="12.75">
      <c r="A6" s="2" t="s">
        <v>4</v>
      </c>
      <c r="B6" s="2" t="s">
        <v>5</v>
      </c>
      <c r="C6" s="35" t="s">
        <v>17</v>
      </c>
      <c r="D6" s="2"/>
      <c r="E6" s="2"/>
      <c r="F6" s="2"/>
      <c r="G6" s="7"/>
      <c r="H6" s="7"/>
      <c r="I6" s="7"/>
      <c r="J6" s="7"/>
      <c r="K6" s="2"/>
      <c r="L6" s="2"/>
      <c r="M6" s="7"/>
      <c r="N6" s="7"/>
      <c r="O6" s="7"/>
      <c r="P6" s="7"/>
      <c r="Q6" s="2"/>
      <c r="R6" s="2"/>
      <c r="S6" s="7"/>
      <c r="T6" s="7"/>
      <c r="U6" s="7"/>
      <c r="V6" s="7"/>
      <c r="W6" s="2"/>
      <c r="X6" s="2"/>
      <c r="Y6" s="2"/>
      <c r="Z6" s="2"/>
      <c r="AA6" s="2"/>
      <c r="AB6" s="2"/>
    </row>
    <row r="7" spans="1:28" ht="12.75">
      <c r="A7" s="2"/>
      <c r="B7" s="2" t="s">
        <v>7</v>
      </c>
      <c r="C7" s="34" t="s">
        <v>86</v>
      </c>
      <c r="D7" s="2"/>
      <c r="E7" s="2"/>
      <c r="F7" s="2"/>
      <c r="G7" s="2" t="str">
        <f t="shared" ref="G7:G11" si="0">VLOOKUP(H7,$B$6:$C$18,2)</f>
        <v>Sunbury RBL</v>
      </c>
      <c r="H7" s="21" t="s">
        <v>7</v>
      </c>
      <c r="I7" s="2" t="s">
        <v>9</v>
      </c>
      <c r="J7" s="2" t="str">
        <f t="shared" ref="J7:J11" si="1">VLOOKUP(K7,$B$6:$C$18,2)</f>
        <v>WPBL</v>
      </c>
      <c r="K7" s="21" t="s">
        <v>5</v>
      </c>
      <c r="L7" s="2"/>
      <c r="M7" s="2" t="str">
        <f t="shared" ref="M7:M11" si="2">VLOOKUP(N7,$B$6:$C$18,2)</f>
        <v>WPBL</v>
      </c>
      <c r="N7" s="2" t="s">
        <v>5</v>
      </c>
      <c r="O7" s="2" t="s">
        <v>9</v>
      </c>
      <c r="P7" s="2" t="str">
        <f t="shared" ref="P7:P11" si="3">VLOOKUP(Q7,$B$6:$C$18,2)</f>
        <v>Epsom Cons</v>
      </c>
      <c r="Q7" s="2" t="s">
        <v>10</v>
      </c>
      <c r="R7" s="2"/>
      <c r="S7" s="2" t="str">
        <f t="shared" ref="S7:S11" si="4">VLOOKUP(T7,$B$6:$C$18,2)</f>
        <v>Epsom Cons</v>
      </c>
      <c r="T7" s="2" t="s">
        <v>10</v>
      </c>
      <c r="U7" s="2" t="s">
        <v>9</v>
      </c>
      <c r="V7" s="2" t="str">
        <f t="shared" ref="V7:V11" si="5">VLOOKUP(W7,$B$6:$C$18,2)</f>
        <v>Sunbury RBL</v>
      </c>
      <c r="W7" s="2" t="s">
        <v>7</v>
      </c>
      <c r="X7" s="2"/>
      <c r="Y7" s="2"/>
      <c r="Z7" s="2"/>
      <c r="AA7" s="2"/>
      <c r="AB7" s="2"/>
    </row>
    <row r="8" spans="1:28" ht="12.75">
      <c r="A8" s="2" t="s">
        <v>11</v>
      </c>
      <c r="B8" s="2" t="s">
        <v>10</v>
      </c>
      <c r="C8" s="25" t="s">
        <v>6</v>
      </c>
      <c r="D8" s="2"/>
      <c r="E8" s="2"/>
      <c r="F8" s="2"/>
      <c r="G8" s="2" t="str">
        <f t="shared" si="0"/>
        <v>Epsom Cons</v>
      </c>
      <c r="H8" s="2" t="s">
        <v>10</v>
      </c>
      <c r="I8" s="2" t="s">
        <v>9</v>
      </c>
      <c r="J8" s="2" t="str">
        <f t="shared" si="1"/>
        <v>Arnie's Army</v>
      </c>
      <c r="K8" s="2" t="s">
        <v>18</v>
      </c>
      <c r="L8" s="2"/>
      <c r="M8" s="2" t="str">
        <f t="shared" si="2"/>
        <v>Sunbury RBL</v>
      </c>
      <c r="N8" s="2" t="s">
        <v>7</v>
      </c>
      <c r="O8" s="2" t="s">
        <v>9</v>
      </c>
      <c r="P8" s="2" t="str">
        <f t="shared" si="3"/>
        <v>WWMC</v>
      </c>
      <c r="Q8" s="2" t="s">
        <v>14</v>
      </c>
      <c r="R8" s="2"/>
      <c r="S8" s="2" t="str">
        <f t="shared" si="4"/>
        <v>WPBL</v>
      </c>
      <c r="T8" s="2" t="s">
        <v>5</v>
      </c>
      <c r="U8" s="2" t="s">
        <v>9</v>
      </c>
      <c r="V8" s="2" t="str">
        <f t="shared" si="5"/>
        <v>The Farmers</v>
      </c>
      <c r="W8" s="2" t="s">
        <v>13</v>
      </c>
      <c r="X8" s="2"/>
      <c r="Y8" s="2"/>
      <c r="Z8" s="2"/>
      <c r="AA8" s="2"/>
      <c r="AB8" s="2"/>
    </row>
    <row r="9" spans="1:28" ht="12.75">
      <c r="A9" s="2"/>
      <c r="B9" s="2" t="s">
        <v>13</v>
      </c>
      <c r="C9" s="24" t="s">
        <v>12</v>
      </c>
      <c r="D9" s="2"/>
      <c r="E9" s="2"/>
      <c r="F9" s="2"/>
      <c r="G9" s="2" t="str">
        <f t="shared" si="0"/>
        <v>The Farmers</v>
      </c>
      <c r="H9" s="2" t="s">
        <v>13</v>
      </c>
      <c r="I9" s="2" t="s">
        <v>9</v>
      </c>
      <c r="J9" s="2" t="str">
        <f t="shared" si="1"/>
        <v>West Byfleet</v>
      </c>
      <c r="K9" s="2" t="s">
        <v>4</v>
      </c>
      <c r="L9" s="2"/>
      <c r="M9" s="2" t="str">
        <f t="shared" si="2"/>
        <v>Bishopsford</v>
      </c>
      <c r="N9" s="2" t="s">
        <v>15</v>
      </c>
      <c r="O9" s="2" t="s">
        <v>9</v>
      </c>
      <c r="P9" s="2" t="str">
        <f t="shared" si="3"/>
        <v>Forestdale Forum</v>
      </c>
      <c r="Q9" s="2" t="s">
        <v>19</v>
      </c>
      <c r="R9" s="2"/>
      <c r="S9" s="2" t="str">
        <f t="shared" si="4"/>
        <v>St Peter's</v>
      </c>
      <c r="T9" s="2" t="s">
        <v>16</v>
      </c>
      <c r="U9" s="2" t="s">
        <v>9</v>
      </c>
      <c r="V9" s="2" t="str">
        <f t="shared" si="5"/>
        <v>Arnie's Army</v>
      </c>
      <c r="W9" s="2" t="s">
        <v>18</v>
      </c>
      <c r="X9" s="2"/>
      <c r="Y9" s="2"/>
      <c r="Z9" s="2"/>
      <c r="AA9" s="2"/>
      <c r="AB9" s="2"/>
    </row>
    <row r="10" spans="1:28" ht="12.75">
      <c r="A10" s="2"/>
      <c r="B10" s="2" t="s">
        <v>16</v>
      </c>
      <c r="C10" s="25" t="s">
        <v>75</v>
      </c>
      <c r="D10" s="2"/>
      <c r="E10" s="2"/>
      <c r="F10" s="2"/>
      <c r="G10" s="2" t="str">
        <f t="shared" si="0"/>
        <v>St Peter's</v>
      </c>
      <c r="H10" s="2" t="s">
        <v>16</v>
      </c>
      <c r="I10" s="2" t="s">
        <v>9</v>
      </c>
      <c r="J10" s="2" t="str">
        <f t="shared" si="1"/>
        <v>Bishopsford</v>
      </c>
      <c r="K10" s="2" t="s">
        <v>15</v>
      </c>
      <c r="L10" s="2"/>
      <c r="M10" s="2" t="str">
        <f t="shared" si="2"/>
        <v>West Byfleet</v>
      </c>
      <c r="N10" s="2" t="s">
        <v>4</v>
      </c>
      <c r="O10" s="2" t="s">
        <v>9</v>
      </c>
      <c r="P10" s="2" t="str">
        <f t="shared" si="3"/>
        <v>St Peter's</v>
      </c>
      <c r="Q10" s="2" t="s">
        <v>16</v>
      </c>
      <c r="R10" s="2"/>
      <c r="S10" s="2" t="str">
        <f t="shared" si="4"/>
        <v>Forestdale Forum</v>
      </c>
      <c r="T10" s="2" t="s">
        <v>19</v>
      </c>
      <c r="U10" s="2" t="s">
        <v>9</v>
      </c>
      <c r="V10" s="2" t="str">
        <f t="shared" si="5"/>
        <v>West Byfleet</v>
      </c>
      <c r="W10" s="2" t="s">
        <v>4</v>
      </c>
      <c r="X10" s="2"/>
      <c r="Y10" s="2"/>
      <c r="Z10" s="2"/>
      <c r="AA10" s="2"/>
      <c r="AB10" s="2"/>
    </row>
    <row r="11" spans="1:28" ht="12.75">
      <c r="A11" s="2"/>
      <c r="B11" s="2" t="s">
        <v>19</v>
      </c>
      <c r="C11" s="25" t="s">
        <v>76</v>
      </c>
      <c r="D11" s="2"/>
      <c r="E11" s="2"/>
      <c r="F11" s="2"/>
      <c r="G11" s="2" t="str">
        <f t="shared" si="0"/>
        <v>WWMC</v>
      </c>
      <c r="H11" s="2" t="s">
        <v>14</v>
      </c>
      <c r="I11" s="2" t="s">
        <v>9</v>
      </c>
      <c r="J11" s="2" t="str">
        <f t="shared" si="1"/>
        <v>Forestdale Forum</v>
      </c>
      <c r="K11" s="2" t="s">
        <v>19</v>
      </c>
      <c r="L11" s="2"/>
      <c r="M11" s="2" t="str">
        <f t="shared" si="2"/>
        <v>Arnie's Army</v>
      </c>
      <c r="N11" s="2" t="s">
        <v>18</v>
      </c>
      <c r="O11" s="2" t="s">
        <v>9</v>
      </c>
      <c r="P11" s="2" t="str">
        <f t="shared" si="3"/>
        <v>The Farmers</v>
      </c>
      <c r="Q11" s="2" t="s">
        <v>13</v>
      </c>
      <c r="R11" s="2"/>
      <c r="S11" s="2" t="str">
        <f t="shared" si="4"/>
        <v>WWMC</v>
      </c>
      <c r="T11" s="2" t="s">
        <v>14</v>
      </c>
      <c r="U11" s="2" t="s">
        <v>9</v>
      </c>
      <c r="V11" s="2" t="str">
        <f t="shared" si="5"/>
        <v>Bishopsford</v>
      </c>
      <c r="W11" s="2" t="s">
        <v>15</v>
      </c>
      <c r="X11" s="2"/>
      <c r="Y11" s="2"/>
      <c r="Z11" s="2"/>
      <c r="AA11" s="2"/>
      <c r="AB11" s="2"/>
    </row>
    <row r="12" spans="1:28" ht="12.75">
      <c r="A12" s="2"/>
      <c r="B12" s="2" t="s">
        <v>15</v>
      </c>
      <c r="C12" s="24" t="s">
        <v>88</v>
      </c>
      <c r="D12" s="2"/>
      <c r="E12" s="2"/>
      <c r="F12" s="2"/>
      <c r="G12" s="27" t="s">
        <v>78</v>
      </c>
      <c r="H12" s="21"/>
      <c r="I12" s="2"/>
      <c r="J12" s="2"/>
      <c r="K12" s="2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2.75">
      <c r="A13" s="2" t="s">
        <v>20</v>
      </c>
      <c r="B13" s="2" t="s">
        <v>4</v>
      </c>
      <c r="C13" s="24" t="s">
        <v>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8"/>
      <c r="T13" s="2"/>
      <c r="U13" s="2"/>
      <c r="V13" s="2"/>
      <c r="W13" s="2"/>
      <c r="X13" s="2"/>
      <c r="Y13" s="2"/>
      <c r="Z13" s="2"/>
      <c r="AA13" s="2"/>
      <c r="AB13" s="2"/>
    </row>
    <row r="14" spans="1:28" ht="12.75">
      <c r="A14" s="2"/>
      <c r="B14" s="2" t="s">
        <v>18</v>
      </c>
      <c r="C14" s="34" t="s">
        <v>87</v>
      </c>
      <c r="D14" s="2"/>
      <c r="E14" s="2"/>
      <c r="F14" s="2"/>
      <c r="G14" s="5" t="s">
        <v>21</v>
      </c>
      <c r="H14" s="5"/>
      <c r="I14" s="5"/>
      <c r="J14" s="6">
        <v>43375</v>
      </c>
      <c r="K14" s="2"/>
      <c r="L14" s="2"/>
      <c r="M14" s="5" t="s">
        <v>22</v>
      </c>
      <c r="N14" s="5"/>
      <c r="O14" s="5"/>
      <c r="P14" s="6">
        <v>43382</v>
      </c>
      <c r="Q14" s="2"/>
      <c r="R14" s="2"/>
      <c r="S14" s="5" t="s">
        <v>32</v>
      </c>
      <c r="T14" s="5"/>
      <c r="U14" s="5"/>
      <c r="V14" s="6">
        <v>43389</v>
      </c>
      <c r="W14" s="2"/>
      <c r="X14" s="2"/>
      <c r="Y14" s="2"/>
      <c r="Z14" s="2"/>
      <c r="AA14" s="2"/>
      <c r="AB14" s="2"/>
    </row>
    <row r="15" spans="1:28" ht="12.75">
      <c r="A15" s="2"/>
      <c r="B15" s="2" t="s">
        <v>14</v>
      </c>
      <c r="C15" s="24" t="s">
        <v>74</v>
      </c>
      <c r="D15" s="2"/>
      <c r="E15" s="2"/>
      <c r="F15" s="2"/>
      <c r="G15" s="7"/>
      <c r="H15" s="7"/>
      <c r="I15" s="7"/>
      <c r="J15" s="7"/>
      <c r="K15" s="2"/>
      <c r="L15" s="2"/>
      <c r="M15" s="7"/>
      <c r="N15" s="7"/>
      <c r="O15" s="7"/>
      <c r="P15" s="7"/>
      <c r="Q15" s="2"/>
      <c r="R15" s="2"/>
      <c r="S15" s="7"/>
      <c r="T15" s="7"/>
      <c r="U15" s="7"/>
      <c r="V15" s="7"/>
      <c r="W15" s="2"/>
      <c r="X15" s="2"/>
      <c r="Y15" s="2"/>
      <c r="Z15" s="2"/>
      <c r="AA15" s="2"/>
      <c r="AB15" s="2"/>
    </row>
    <row r="16" spans="1:28" ht="12.75">
      <c r="A16" s="2"/>
      <c r="B16" s="2"/>
      <c r="C16" s="25"/>
      <c r="D16" s="2"/>
      <c r="E16" s="2"/>
      <c r="F16" s="2"/>
      <c r="G16" s="2" t="str">
        <f t="shared" ref="G16:G20" si="6">VLOOKUP(H16,$B$6:$C$18,2)</f>
        <v>WPBL</v>
      </c>
      <c r="H16" s="2" t="s">
        <v>5</v>
      </c>
      <c r="I16" s="2" t="s">
        <v>9</v>
      </c>
      <c r="J16" s="2" t="str">
        <f t="shared" ref="J16:J20" si="7">VLOOKUP(K16,$B$6:$C$18,2)</f>
        <v>St Peter's</v>
      </c>
      <c r="K16" s="2" t="s">
        <v>16</v>
      </c>
      <c r="L16" s="2"/>
      <c r="M16" s="2" t="str">
        <f t="shared" ref="M16:M20" si="8">VLOOKUP(N16,$B$6:$C$18,2)</f>
        <v>The Farmers</v>
      </c>
      <c r="N16" s="2" t="s">
        <v>13</v>
      </c>
      <c r="O16" s="2" t="s">
        <v>9</v>
      </c>
      <c r="P16" s="2" t="str">
        <f t="shared" ref="P16:P20" si="9">VLOOKUP(Q16,$B$6:$C$18,2)</f>
        <v>Epsom Cons</v>
      </c>
      <c r="Q16" s="2" t="s">
        <v>10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2.75">
      <c r="A17" s="2"/>
      <c r="B17" s="2"/>
      <c r="C17" s="24"/>
      <c r="D17" s="2"/>
      <c r="E17" s="2"/>
      <c r="F17" s="2"/>
      <c r="G17" s="2" t="str">
        <f t="shared" si="6"/>
        <v>Sunbury RBL</v>
      </c>
      <c r="H17" s="2" t="s">
        <v>7</v>
      </c>
      <c r="I17" s="2" t="s">
        <v>9</v>
      </c>
      <c r="J17" s="2" t="str">
        <f t="shared" si="7"/>
        <v>The Farmers</v>
      </c>
      <c r="K17" s="2" t="s">
        <v>13</v>
      </c>
      <c r="L17" s="2"/>
      <c r="M17" s="2" t="str">
        <f t="shared" si="8"/>
        <v>St Peter's</v>
      </c>
      <c r="N17" s="2" t="s">
        <v>16</v>
      </c>
      <c r="O17" s="2" t="s">
        <v>9</v>
      </c>
      <c r="P17" s="2" t="str">
        <f t="shared" si="9"/>
        <v>Sunbury RBL</v>
      </c>
      <c r="Q17" s="2" t="s">
        <v>7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2.75">
      <c r="A18" s="2"/>
      <c r="B18" s="2"/>
      <c r="C18" s="25"/>
      <c r="D18" s="2"/>
      <c r="E18" s="2"/>
      <c r="F18" s="2"/>
      <c r="G18" s="2" t="str">
        <f t="shared" si="6"/>
        <v>Epsom Cons</v>
      </c>
      <c r="H18" s="2" t="s">
        <v>10</v>
      </c>
      <c r="I18" s="2" t="s">
        <v>9</v>
      </c>
      <c r="J18" s="2" t="str">
        <f t="shared" si="7"/>
        <v>WWMC</v>
      </c>
      <c r="K18" s="2" t="s">
        <v>14</v>
      </c>
      <c r="L18" s="2"/>
      <c r="M18" s="2" t="str">
        <f t="shared" si="8"/>
        <v>Forestdale Forum</v>
      </c>
      <c r="N18" s="2" t="s">
        <v>19</v>
      </c>
      <c r="O18" s="2" t="s">
        <v>9</v>
      </c>
      <c r="P18" s="2" t="str">
        <f t="shared" si="9"/>
        <v>WPBL</v>
      </c>
      <c r="Q18" s="2" t="s">
        <v>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.75">
      <c r="A19" s="2"/>
      <c r="B19" s="2"/>
      <c r="C19" s="2"/>
      <c r="D19" s="2"/>
      <c r="E19" s="2"/>
      <c r="F19" s="2"/>
      <c r="G19" s="2" t="str">
        <f t="shared" si="6"/>
        <v>West Byfleet</v>
      </c>
      <c r="H19" s="2" t="s">
        <v>4</v>
      </c>
      <c r="I19" s="2" t="s">
        <v>9</v>
      </c>
      <c r="J19" s="2" t="str">
        <f t="shared" si="7"/>
        <v>Bishopsford</v>
      </c>
      <c r="K19" s="2" t="s">
        <v>15</v>
      </c>
      <c r="L19" s="2"/>
      <c r="M19" s="2" t="str">
        <f t="shared" si="8"/>
        <v>Bishopsford</v>
      </c>
      <c r="N19" s="2" t="s">
        <v>15</v>
      </c>
      <c r="O19" s="2" t="s">
        <v>9</v>
      </c>
      <c r="P19" s="2" t="str">
        <f t="shared" si="9"/>
        <v>Arnie's Army</v>
      </c>
      <c r="Q19" s="2" t="s">
        <v>18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2.75">
      <c r="A20" s="2"/>
      <c r="B20" s="2"/>
      <c r="C20" s="2"/>
      <c r="D20" s="2"/>
      <c r="E20" s="2"/>
      <c r="F20" s="2"/>
      <c r="G20" s="2" t="str">
        <f t="shared" si="6"/>
        <v>Arnie's Army</v>
      </c>
      <c r="H20" s="2" t="s">
        <v>18</v>
      </c>
      <c r="I20" s="2" t="s">
        <v>9</v>
      </c>
      <c r="J20" s="2" t="str">
        <f t="shared" si="7"/>
        <v>Forestdale Forum</v>
      </c>
      <c r="K20" s="2" t="s">
        <v>19</v>
      </c>
      <c r="L20" s="2"/>
      <c r="M20" s="2" t="str">
        <f t="shared" si="8"/>
        <v>WWMC</v>
      </c>
      <c r="N20" s="2" t="s">
        <v>14</v>
      </c>
      <c r="O20" s="2" t="s">
        <v>9</v>
      </c>
      <c r="P20" s="2" t="str">
        <f t="shared" si="9"/>
        <v>West Byfleet</v>
      </c>
      <c r="Q20" s="2" t="s">
        <v>4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2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7" t="s">
        <v>77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2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2.75">
      <c r="A23" s="2"/>
      <c r="B23" s="2"/>
      <c r="C23" s="2"/>
      <c r="D23" s="2"/>
      <c r="E23" s="2"/>
      <c r="F23" s="2"/>
      <c r="G23" s="5" t="s">
        <v>23</v>
      </c>
      <c r="H23" s="5"/>
      <c r="I23" s="5"/>
      <c r="J23" s="6">
        <v>43396</v>
      </c>
      <c r="K23" s="2"/>
      <c r="L23" s="2"/>
      <c r="M23" s="5" t="s">
        <v>24</v>
      </c>
      <c r="N23" s="5"/>
      <c r="O23" s="5"/>
      <c r="P23" s="6">
        <v>43403</v>
      </c>
      <c r="Q23" s="2"/>
      <c r="R23" s="2"/>
      <c r="S23" s="5" t="s">
        <v>25</v>
      </c>
      <c r="T23" s="5"/>
      <c r="U23" s="5"/>
      <c r="V23" s="6">
        <v>43410</v>
      </c>
      <c r="W23" s="2"/>
      <c r="X23" s="2"/>
      <c r="Y23" s="2"/>
      <c r="Z23" s="2"/>
      <c r="AA23" s="2"/>
      <c r="AB23" s="2"/>
    </row>
    <row r="24" spans="1:28" ht="12.75">
      <c r="A24" s="2"/>
      <c r="B24" s="2"/>
      <c r="C24" s="2"/>
      <c r="D24" s="2"/>
      <c r="E24" s="2"/>
      <c r="F24" s="2"/>
      <c r="G24" s="7"/>
      <c r="H24" s="7"/>
      <c r="I24" s="7"/>
      <c r="J24" s="7"/>
      <c r="K24" s="2"/>
      <c r="L24" s="2"/>
      <c r="M24" s="7"/>
      <c r="N24" s="7"/>
      <c r="O24" s="7"/>
      <c r="P24" s="7"/>
      <c r="Q24" s="2"/>
      <c r="R24" s="2"/>
      <c r="S24" s="7"/>
      <c r="T24" s="7"/>
      <c r="U24" s="7"/>
      <c r="V24" s="7"/>
      <c r="W24" s="2"/>
      <c r="X24" s="2"/>
      <c r="Y24" s="2"/>
      <c r="Z24" s="2"/>
      <c r="AA24" s="2"/>
      <c r="AB24" s="2"/>
    </row>
    <row r="25" spans="1:28" ht="12.75">
      <c r="A25" s="2"/>
      <c r="B25" s="2"/>
      <c r="C25" s="2"/>
      <c r="D25" s="2"/>
      <c r="E25" s="2"/>
      <c r="F25" s="2"/>
      <c r="G25" s="2" t="str">
        <f t="shared" ref="G25:G29" si="10">VLOOKUP(H25,$B$6:$C$18,2)</f>
        <v>WPBL</v>
      </c>
      <c r="H25" s="2" t="s">
        <v>5</v>
      </c>
      <c r="I25" s="2" t="s">
        <v>9</v>
      </c>
      <c r="J25" s="2" t="str">
        <f t="shared" ref="J25:J29" si="11">VLOOKUP(K25,$B$6:$C$18,2)</f>
        <v>Bishopsford</v>
      </c>
      <c r="K25" s="2" t="s">
        <v>15</v>
      </c>
      <c r="L25" s="2"/>
      <c r="M25" s="2" t="str">
        <f t="shared" ref="M25:M29" si="12">VLOOKUP(N25,$B$6:$C$18,2)</f>
        <v>St Peter's</v>
      </c>
      <c r="N25" s="2" t="s">
        <v>16</v>
      </c>
      <c r="O25" s="2" t="s">
        <v>9</v>
      </c>
      <c r="P25" s="2" t="str">
        <f t="shared" ref="P25:P29" si="13">VLOOKUP(Q25,$B$6:$C$18,2)</f>
        <v>The Farmers</v>
      </c>
      <c r="Q25" s="2" t="s">
        <v>13</v>
      </c>
      <c r="R25" s="2"/>
      <c r="S25" s="2" t="str">
        <f t="shared" ref="S25:S29" si="14">VLOOKUP(T25,$B$6:$C$18,2)</f>
        <v>WPBL</v>
      </c>
      <c r="T25" s="2" t="s">
        <v>5</v>
      </c>
      <c r="U25" s="2" t="s">
        <v>9</v>
      </c>
      <c r="V25" s="2" t="str">
        <f t="shared" ref="V25:V29" si="15">VLOOKUP(W25,$B$6:$C$18,2)</f>
        <v>Arnie's Army</v>
      </c>
      <c r="W25" s="2" t="s">
        <v>18</v>
      </c>
      <c r="X25" s="2"/>
      <c r="Y25" s="2"/>
      <c r="Z25" s="2"/>
      <c r="AA25" s="2"/>
      <c r="AB25" s="2"/>
    </row>
    <row r="26" spans="1:28" ht="12.75">
      <c r="A26" s="2"/>
      <c r="B26" s="2"/>
      <c r="C26" s="2"/>
      <c r="D26" s="2"/>
      <c r="E26" s="2"/>
      <c r="F26" s="2"/>
      <c r="G26" s="2" t="str">
        <f t="shared" si="10"/>
        <v>Sunbury RBL</v>
      </c>
      <c r="H26" s="2" t="s">
        <v>7</v>
      </c>
      <c r="I26" s="2" t="s">
        <v>9</v>
      </c>
      <c r="J26" s="2" t="str">
        <f t="shared" si="11"/>
        <v>Forestdale Forum</v>
      </c>
      <c r="K26" s="2" t="s">
        <v>19</v>
      </c>
      <c r="L26" s="2"/>
      <c r="M26" s="2" t="str">
        <f t="shared" si="12"/>
        <v>Forestdale Forum</v>
      </c>
      <c r="N26" s="2" t="s">
        <v>19</v>
      </c>
      <c r="O26" s="2" t="s">
        <v>9</v>
      </c>
      <c r="P26" s="2" t="str">
        <f t="shared" si="13"/>
        <v>Epsom Cons</v>
      </c>
      <c r="Q26" s="2" t="s">
        <v>10</v>
      </c>
      <c r="R26" s="2"/>
      <c r="S26" s="2" t="str">
        <f t="shared" si="14"/>
        <v>Sunbury RBL</v>
      </c>
      <c r="T26" s="2" t="s">
        <v>7</v>
      </c>
      <c r="U26" s="2" t="s">
        <v>9</v>
      </c>
      <c r="V26" s="2" t="str">
        <f t="shared" si="15"/>
        <v>West Byfleet</v>
      </c>
      <c r="W26" s="2" t="s">
        <v>4</v>
      </c>
      <c r="X26" s="2"/>
      <c r="Y26" s="2"/>
      <c r="Z26" s="2"/>
      <c r="AA26" s="2"/>
      <c r="AB26" s="2"/>
    </row>
    <row r="27" spans="1:28" ht="12.75">
      <c r="A27" s="2"/>
      <c r="B27" s="2"/>
      <c r="C27" s="2"/>
      <c r="D27" s="2"/>
      <c r="E27" s="2"/>
      <c r="F27" s="2"/>
      <c r="G27" s="2" t="str">
        <f t="shared" si="10"/>
        <v>Epsom Cons</v>
      </c>
      <c r="H27" s="2" t="s">
        <v>10</v>
      </c>
      <c r="I27" s="2" t="s">
        <v>9</v>
      </c>
      <c r="J27" s="2" t="str">
        <f t="shared" si="11"/>
        <v>St Peter's</v>
      </c>
      <c r="K27" s="2" t="s">
        <v>16</v>
      </c>
      <c r="L27" s="2"/>
      <c r="M27" s="2" t="str">
        <f t="shared" si="12"/>
        <v>Bishopsford</v>
      </c>
      <c r="N27" s="2" t="s">
        <v>15</v>
      </c>
      <c r="O27" s="2" t="s">
        <v>9</v>
      </c>
      <c r="P27" s="2" t="str">
        <f t="shared" si="13"/>
        <v>Sunbury RBL</v>
      </c>
      <c r="Q27" s="2" t="s">
        <v>7</v>
      </c>
      <c r="R27" s="2"/>
      <c r="S27" s="2" t="str">
        <f t="shared" si="14"/>
        <v>Epsom Cons</v>
      </c>
      <c r="T27" s="2" t="s">
        <v>10</v>
      </c>
      <c r="U27" s="2" t="s">
        <v>9</v>
      </c>
      <c r="V27" s="2" t="str">
        <f t="shared" si="15"/>
        <v>Bishopsford</v>
      </c>
      <c r="W27" s="2" t="s">
        <v>15</v>
      </c>
      <c r="X27" s="2"/>
      <c r="Y27" s="2"/>
      <c r="Z27" s="2"/>
      <c r="AA27" s="2"/>
      <c r="AB27" s="2"/>
    </row>
    <row r="28" spans="1:28" ht="12.75">
      <c r="A28" s="2"/>
      <c r="B28" s="2"/>
      <c r="C28" s="2"/>
      <c r="D28" s="2"/>
      <c r="E28" s="2"/>
      <c r="F28" s="2"/>
      <c r="G28" s="2" t="str">
        <f t="shared" si="10"/>
        <v>The Farmers</v>
      </c>
      <c r="H28" s="2" t="s">
        <v>13</v>
      </c>
      <c r="I28" s="2" t="s">
        <v>9</v>
      </c>
      <c r="J28" s="2" t="str">
        <f t="shared" si="11"/>
        <v>WWMC</v>
      </c>
      <c r="K28" s="2" t="s">
        <v>14</v>
      </c>
      <c r="L28" s="2"/>
      <c r="M28" s="2" t="str">
        <f t="shared" si="12"/>
        <v>West Byfleet</v>
      </c>
      <c r="N28" s="2" t="s">
        <v>4</v>
      </c>
      <c r="O28" s="2" t="s">
        <v>9</v>
      </c>
      <c r="P28" s="2" t="str">
        <f t="shared" si="13"/>
        <v>WPBL</v>
      </c>
      <c r="Q28" s="2" t="s">
        <v>5</v>
      </c>
      <c r="R28" s="2"/>
      <c r="S28" s="2" t="str">
        <f t="shared" si="14"/>
        <v>The Farmers</v>
      </c>
      <c r="T28" s="2" t="s">
        <v>13</v>
      </c>
      <c r="U28" s="2" t="s">
        <v>9</v>
      </c>
      <c r="V28" s="2" t="str">
        <f t="shared" si="15"/>
        <v>Forestdale Forum</v>
      </c>
      <c r="W28" s="2" t="s">
        <v>19</v>
      </c>
      <c r="X28" s="2"/>
      <c r="Y28" s="2"/>
      <c r="Z28" s="2"/>
      <c r="AA28" s="2"/>
      <c r="AB28" s="2"/>
    </row>
    <row r="29" spans="1:28" ht="12.75">
      <c r="A29" s="2"/>
      <c r="B29" s="2"/>
      <c r="C29" s="2"/>
      <c r="D29" s="2"/>
      <c r="E29" s="2"/>
      <c r="F29" s="2"/>
      <c r="G29" s="2" t="str">
        <f t="shared" si="10"/>
        <v>Arnie's Army</v>
      </c>
      <c r="H29" s="2" t="s">
        <v>18</v>
      </c>
      <c r="I29" s="2" t="s">
        <v>9</v>
      </c>
      <c r="J29" s="2" t="str">
        <f t="shared" si="11"/>
        <v>West Byfleet</v>
      </c>
      <c r="K29" s="2" t="s">
        <v>4</v>
      </c>
      <c r="L29" s="2"/>
      <c r="M29" s="2" t="str">
        <f t="shared" si="12"/>
        <v>WWMC</v>
      </c>
      <c r="N29" s="2" t="s">
        <v>14</v>
      </c>
      <c r="O29" s="2" t="s">
        <v>9</v>
      </c>
      <c r="P29" s="2" t="str">
        <f t="shared" si="13"/>
        <v>Arnie's Army</v>
      </c>
      <c r="Q29" s="2" t="s">
        <v>18</v>
      </c>
      <c r="R29" s="2"/>
      <c r="S29" s="2" t="str">
        <f t="shared" si="14"/>
        <v>St Peter's</v>
      </c>
      <c r="T29" s="2" t="s">
        <v>16</v>
      </c>
      <c r="U29" s="2" t="s">
        <v>9</v>
      </c>
      <c r="V29" s="2" t="str">
        <f t="shared" si="15"/>
        <v>WWMC</v>
      </c>
      <c r="W29" s="2" t="s">
        <v>14</v>
      </c>
      <c r="X29" s="2"/>
      <c r="Y29" s="2"/>
      <c r="Z29" s="2"/>
      <c r="AA29" s="2"/>
      <c r="AB29" s="2"/>
    </row>
    <row r="30" spans="1:28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7" t="s"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2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2.75">
      <c r="A32" s="2"/>
      <c r="B32" s="2"/>
      <c r="C32" s="2"/>
      <c r="D32" s="2"/>
      <c r="E32" s="2"/>
      <c r="F32" s="2"/>
      <c r="G32" s="5" t="s">
        <v>26</v>
      </c>
      <c r="H32" s="5"/>
      <c r="I32" s="5"/>
      <c r="J32" s="6">
        <v>43417</v>
      </c>
      <c r="K32" s="2"/>
      <c r="L32" s="2"/>
      <c r="M32" s="5" t="s">
        <v>27</v>
      </c>
      <c r="N32" s="5"/>
      <c r="O32" s="5"/>
      <c r="P32" s="6">
        <v>43424</v>
      </c>
      <c r="Q32" s="2"/>
      <c r="R32" s="2"/>
      <c r="S32" s="5" t="s">
        <v>28</v>
      </c>
      <c r="T32" s="5"/>
      <c r="U32" s="5"/>
      <c r="V32" s="6">
        <v>43431</v>
      </c>
      <c r="W32" s="2"/>
      <c r="X32" s="2"/>
      <c r="Y32" s="2"/>
      <c r="Z32" s="2"/>
      <c r="AA32" s="2"/>
      <c r="AB32" s="2"/>
    </row>
    <row r="33" spans="1:28" ht="12.75">
      <c r="A33" s="2"/>
      <c r="B33" s="2"/>
      <c r="C33" s="2"/>
      <c r="D33" s="2"/>
      <c r="E33" s="2"/>
      <c r="F33" s="2"/>
      <c r="G33" s="7"/>
      <c r="H33" s="7"/>
      <c r="I33" s="7"/>
      <c r="J33" s="7"/>
      <c r="K33" s="2"/>
      <c r="L33" s="2"/>
      <c r="M33" s="7"/>
      <c r="N33" s="7"/>
      <c r="O33" s="7"/>
      <c r="P33" s="7"/>
      <c r="Q33" s="2"/>
      <c r="R33" s="2"/>
      <c r="S33" s="7"/>
      <c r="T33" s="7"/>
      <c r="U33" s="7"/>
      <c r="V33" s="7"/>
      <c r="W33" s="2"/>
      <c r="X33" s="2"/>
      <c r="Y33" s="2"/>
      <c r="Z33" s="2"/>
      <c r="AA33" s="2"/>
      <c r="AB33" s="2"/>
    </row>
    <row r="34" spans="1:28" ht="12.75">
      <c r="A34" s="2"/>
      <c r="B34" s="2"/>
      <c r="C34" s="2"/>
      <c r="D34" s="2"/>
      <c r="E34" s="2"/>
      <c r="F34" s="2"/>
      <c r="G34" s="2" t="str">
        <f t="shared" ref="G34:G38" si="16">VLOOKUP(H34,$B$6:$C$18,2)</f>
        <v>Forestdale Forum</v>
      </c>
      <c r="H34" s="2" t="s">
        <v>19</v>
      </c>
      <c r="I34" s="2" t="s">
        <v>9</v>
      </c>
      <c r="J34" s="2" t="str">
        <f t="shared" ref="J34:J38" si="17">VLOOKUP(K34,$B$6:$C$18,2)</f>
        <v>St Peter's</v>
      </c>
      <c r="K34" s="2" t="s">
        <v>16</v>
      </c>
      <c r="L34" s="2"/>
      <c r="M34" s="2" t="str">
        <f t="shared" ref="M34:M38" si="18">VLOOKUP(N34,$B$6:$C$18,2)</f>
        <v>WPBL</v>
      </c>
      <c r="N34" s="2" t="s">
        <v>5</v>
      </c>
      <c r="O34" s="2" t="s">
        <v>9</v>
      </c>
      <c r="P34" s="2" t="str">
        <f t="shared" ref="P34:P38" si="19">VLOOKUP(Q34,$B$6:$C$18,2)</f>
        <v>Sunbury RBL</v>
      </c>
      <c r="Q34" s="2" t="s">
        <v>7</v>
      </c>
      <c r="R34" s="2"/>
      <c r="S34" s="2" t="str">
        <f t="shared" ref="S34:S38" si="20">VLOOKUP(T34,$B$6:$C$18,2)</f>
        <v>Epsom Cons</v>
      </c>
      <c r="T34" s="2" t="s">
        <v>10</v>
      </c>
      <c r="U34" s="2" t="s">
        <v>9</v>
      </c>
      <c r="V34" s="2" t="str">
        <f t="shared" ref="V34:V38" si="21">VLOOKUP(W34,$B$6:$C$18,2)</f>
        <v>WPBL</v>
      </c>
      <c r="W34" s="2" t="s">
        <v>5</v>
      </c>
      <c r="X34" s="2"/>
      <c r="Y34" s="2"/>
      <c r="Z34" s="2"/>
      <c r="AA34" s="2"/>
      <c r="AB34" s="2"/>
    </row>
    <row r="35" spans="1:28" ht="12.75">
      <c r="A35" s="2"/>
      <c r="B35" s="2"/>
      <c r="C35" s="2"/>
      <c r="D35" s="2"/>
      <c r="E35" s="2"/>
      <c r="F35" s="2"/>
      <c r="G35" s="2" t="str">
        <f t="shared" si="16"/>
        <v>Bishopsford</v>
      </c>
      <c r="H35" s="2" t="s">
        <v>15</v>
      </c>
      <c r="I35" s="2" t="s">
        <v>9</v>
      </c>
      <c r="J35" s="2" t="str">
        <f t="shared" si="17"/>
        <v>The Farmers</v>
      </c>
      <c r="K35" s="2" t="s">
        <v>13</v>
      </c>
      <c r="L35" s="2"/>
      <c r="M35" s="2" t="str">
        <f t="shared" si="18"/>
        <v>Arnie's Army</v>
      </c>
      <c r="N35" s="2" t="s">
        <v>18</v>
      </c>
      <c r="O35" s="2" t="s">
        <v>9</v>
      </c>
      <c r="P35" s="2" t="str">
        <f t="shared" si="19"/>
        <v>Epsom Cons</v>
      </c>
      <c r="Q35" s="2" t="s">
        <v>10</v>
      </c>
      <c r="R35" s="2"/>
      <c r="S35" s="2" t="str">
        <f t="shared" si="20"/>
        <v>WWMC</v>
      </c>
      <c r="T35" s="2" t="s">
        <v>14</v>
      </c>
      <c r="U35" s="2" t="s">
        <v>9</v>
      </c>
      <c r="V35" s="2" t="str">
        <f t="shared" si="21"/>
        <v>Sunbury RBL</v>
      </c>
      <c r="W35" s="2" t="s">
        <v>7</v>
      </c>
      <c r="X35" s="2"/>
      <c r="Y35" s="2"/>
      <c r="Z35" s="2"/>
      <c r="AA35" s="2"/>
      <c r="AB35" s="2"/>
    </row>
    <row r="36" spans="1:28" ht="12.75">
      <c r="A36" s="2"/>
      <c r="B36" s="2"/>
      <c r="C36" s="2"/>
      <c r="D36" s="2"/>
      <c r="E36" s="2"/>
      <c r="F36" s="2"/>
      <c r="G36" s="2" t="str">
        <f t="shared" si="16"/>
        <v>West Byfleet</v>
      </c>
      <c r="H36" s="2" t="s">
        <v>4</v>
      </c>
      <c r="I36" s="2" t="s">
        <v>9</v>
      </c>
      <c r="J36" s="2" t="str">
        <f t="shared" si="17"/>
        <v>Epsom Cons</v>
      </c>
      <c r="K36" s="2" t="s">
        <v>10</v>
      </c>
      <c r="L36" s="2"/>
      <c r="M36" s="2" t="str">
        <f t="shared" si="18"/>
        <v>West Byfleet</v>
      </c>
      <c r="N36" s="2" t="s">
        <v>4</v>
      </c>
      <c r="O36" s="2" t="s">
        <v>9</v>
      </c>
      <c r="P36" s="2" t="str">
        <f t="shared" si="19"/>
        <v>The Farmers</v>
      </c>
      <c r="Q36" s="2" t="s">
        <v>13</v>
      </c>
      <c r="R36" s="2"/>
      <c r="S36" s="2" t="str">
        <f t="shared" si="20"/>
        <v>Forestdale Forum</v>
      </c>
      <c r="T36" s="2" t="s">
        <v>19</v>
      </c>
      <c r="U36" s="2" t="s">
        <v>9</v>
      </c>
      <c r="V36" s="2" t="str">
        <f t="shared" si="21"/>
        <v>Bishopsford</v>
      </c>
      <c r="W36" s="2" t="s">
        <v>15</v>
      </c>
      <c r="X36" s="2"/>
      <c r="Y36" s="2"/>
      <c r="Z36" s="2"/>
      <c r="AA36" s="2"/>
      <c r="AB36" s="2"/>
    </row>
    <row r="37" spans="1:28" ht="12.75">
      <c r="A37" s="2"/>
      <c r="B37" s="2"/>
      <c r="C37" s="2"/>
      <c r="D37" s="2"/>
      <c r="E37" s="2"/>
      <c r="F37" s="2"/>
      <c r="G37" s="2" t="str">
        <f t="shared" si="16"/>
        <v>Arnie's Army</v>
      </c>
      <c r="H37" s="2" t="s">
        <v>18</v>
      </c>
      <c r="I37" s="2" t="s">
        <v>9</v>
      </c>
      <c r="J37" s="2" t="str">
        <f t="shared" si="17"/>
        <v>Sunbury RBL</v>
      </c>
      <c r="K37" s="2" t="s">
        <v>7</v>
      </c>
      <c r="L37" s="2"/>
      <c r="M37" s="2" t="str">
        <f t="shared" si="18"/>
        <v>Bishopsford</v>
      </c>
      <c r="N37" s="2" t="s">
        <v>15</v>
      </c>
      <c r="O37" s="2" t="s">
        <v>9</v>
      </c>
      <c r="P37" s="2" t="str">
        <f t="shared" si="19"/>
        <v>St Peter's</v>
      </c>
      <c r="Q37" s="2" t="s">
        <v>16</v>
      </c>
      <c r="R37" s="2"/>
      <c r="S37" s="2" t="str">
        <f t="shared" si="20"/>
        <v>St Peter's</v>
      </c>
      <c r="T37" s="2" t="s">
        <v>16</v>
      </c>
      <c r="U37" s="2" t="s">
        <v>9</v>
      </c>
      <c r="V37" s="2" t="str">
        <f t="shared" si="21"/>
        <v>West Byfleet</v>
      </c>
      <c r="W37" s="2" t="s">
        <v>4</v>
      </c>
      <c r="X37" s="2"/>
      <c r="Y37" s="2"/>
      <c r="Z37" s="2"/>
      <c r="AA37" s="2"/>
      <c r="AB37" s="2"/>
    </row>
    <row r="38" spans="1:28" ht="12.75">
      <c r="A38" s="2"/>
      <c r="B38" s="2"/>
      <c r="C38" s="2"/>
      <c r="D38" s="2"/>
      <c r="E38" s="2"/>
      <c r="F38" s="2"/>
      <c r="G38" s="2" t="str">
        <f t="shared" si="16"/>
        <v>WWMC</v>
      </c>
      <c r="H38" s="2" t="s">
        <v>14</v>
      </c>
      <c r="I38" s="2" t="s">
        <v>9</v>
      </c>
      <c r="J38" s="2" t="str">
        <f t="shared" si="17"/>
        <v>WPBL</v>
      </c>
      <c r="K38" s="2" t="s">
        <v>5</v>
      </c>
      <c r="L38" s="2"/>
      <c r="M38" s="2" t="str">
        <f t="shared" si="18"/>
        <v>Forestdale Forum</v>
      </c>
      <c r="N38" s="2" t="s">
        <v>19</v>
      </c>
      <c r="O38" s="2" t="s">
        <v>9</v>
      </c>
      <c r="P38" s="2" t="str">
        <f t="shared" si="19"/>
        <v>WWMC</v>
      </c>
      <c r="Q38" s="2" t="s">
        <v>14</v>
      </c>
      <c r="R38" s="2"/>
      <c r="S38" s="2" t="str">
        <f t="shared" si="20"/>
        <v>The Farmers</v>
      </c>
      <c r="T38" s="2" t="s">
        <v>13</v>
      </c>
      <c r="U38" s="2" t="s">
        <v>9</v>
      </c>
      <c r="V38" s="2" t="str">
        <f t="shared" si="21"/>
        <v>Arnie's Army</v>
      </c>
      <c r="W38" s="2" t="s">
        <v>18</v>
      </c>
      <c r="X38" s="2"/>
      <c r="Y38" s="2"/>
      <c r="Z38" s="2"/>
      <c r="AA38" s="2"/>
      <c r="AB38" s="2"/>
    </row>
    <row r="39" spans="1:28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7" t="s">
        <v>80</v>
      </c>
      <c r="T39" s="21"/>
      <c r="U39" s="2"/>
      <c r="V39" s="2"/>
      <c r="W39" s="21"/>
      <c r="X39" s="2"/>
      <c r="Y39" s="2"/>
      <c r="Z39" s="2"/>
      <c r="AA39" s="2"/>
      <c r="AB39" s="2"/>
    </row>
    <row r="40" spans="1:28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3.5" thickBot="1">
      <c r="A41" s="2"/>
      <c r="B41" s="2"/>
      <c r="C41" s="2"/>
      <c r="D41" s="2"/>
      <c r="E41" s="2"/>
      <c r="F41" s="2"/>
      <c r="G41" s="5" t="s">
        <v>29</v>
      </c>
      <c r="H41" s="5"/>
      <c r="I41" s="5"/>
      <c r="J41" s="6">
        <v>43438</v>
      </c>
      <c r="K41" s="2"/>
      <c r="L41" s="2"/>
      <c r="M41" s="5" t="s">
        <v>34</v>
      </c>
      <c r="N41" s="5"/>
      <c r="O41" s="5"/>
      <c r="P41" s="6">
        <v>43445</v>
      </c>
      <c r="Q41" s="2"/>
      <c r="R41" s="2"/>
      <c r="S41" s="5" t="s">
        <v>32</v>
      </c>
      <c r="T41" s="5"/>
      <c r="U41" s="5"/>
      <c r="V41" s="6">
        <v>43452</v>
      </c>
      <c r="W41" s="2"/>
      <c r="X41" s="2"/>
      <c r="Y41" s="2"/>
      <c r="Z41" s="2"/>
      <c r="AA41" s="2"/>
      <c r="AB41" s="2"/>
    </row>
    <row r="42" spans="1:28" ht="12.75">
      <c r="A42" s="2"/>
      <c r="B42" s="2"/>
      <c r="C42" s="2"/>
      <c r="D42" s="2"/>
      <c r="E42" s="2"/>
      <c r="F42" s="2"/>
      <c r="G42" s="7"/>
      <c r="H42" s="7"/>
      <c r="I42" s="7"/>
      <c r="J42" s="7"/>
      <c r="K42" s="2"/>
      <c r="L42" s="2"/>
      <c r="M42" s="7"/>
      <c r="N42" s="7"/>
      <c r="O42" s="7"/>
      <c r="P42" s="7"/>
      <c r="Q42" s="2"/>
      <c r="R42" s="2"/>
      <c r="S42" s="7"/>
      <c r="T42" s="7"/>
      <c r="U42" s="7"/>
      <c r="V42" s="7"/>
      <c r="W42" s="2"/>
      <c r="X42" s="2"/>
      <c r="Y42" s="2"/>
      <c r="Z42" s="2"/>
      <c r="AA42" s="2"/>
      <c r="AB42" s="2"/>
    </row>
    <row r="43" spans="1:28" ht="12.75">
      <c r="A43" s="2"/>
      <c r="B43" s="2"/>
      <c r="C43" s="2"/>
      <c r="D43" s="2"/>
      <c r="E43" s="2"/>
      <c r="F43" s="2"/>
      <c r="G43" s="2" t="str">
        <f t="shared" ref="G43:G47" si="22">VLOOKUP(H43,$B$6:$C$18,2)</f>
        <v>Sunbury RBL</v>
      </c>
      <c r="H43" s="21" t="s">
        <v>7</v>
      </c>
      <c r="I43" s="2" t="s">
        <v>9</v>
      </c>
      <c r="J43" s="2" t="str">
        <f t="shared" ref="J43:J47" si="23">VLOOKUP(K43,$B$6:$C$18,2)</f>
        <v>Epsom Cons</v>
      </c>
      <c r="K43" s="21" t="s">
        <v>10</v>
      </c>
      <c r="L43" s="2"/>
      <c r="M43" s="2" t="s">
        <v>36</v>
      </c>
      <c r="N43" s="2"/>
      <c r="O43" s="2"/>
      <c r="P43" s="2"/>
      <c r="Q43" s="2"/>
      <c r="R43" s="2"/>
      <c r="S43" s="2" t="s">
        <v>90</v>
      </c>
      <c r="T43" s="2"/>
      <c r="U43" s="2"/>
      <c r="V43" s="2"/>
      <c r="W43" s="2"/>
      <c r="X43" s="2"/>
      <c r="Y43" s="2"/>
    </row>
    <row r="44" spans="1:28" ht="12.75">
      <c r="A44" s="2"/>
      <c r="B44" s="2"/>
      <c r="C44" s="2"/>
      <c r="D44" s="2"/>
      <c r="E44" s="2"/>
      <c r="F44" s="2"/>
      <c r="G44" s="2" t="str">
        <f t="shared" si="22"/>
        <v>The Farmers</v>
      </c>
      <c r="H44" s="2" t="s">
        <v>13</v>
      </c>
      <c r="I44" s="2" t="s">
        <v>9</v>
      </c>
      <c r="J44" s="2" t="str">
        <f t="shared" si="23"/>
        <v>WPBL</v>
      </c>
      <c r="K44" s="2" t="s">
        <v>5</v>
      </c>
      <c r="L44" s="2"/>
      <c r="M44" s="2" t="s">
        <v>37</v>
      </c>
      <c r="N44" s="2"/>
      <c r="O44" s="2"/>
      <c r="P44" s="2"/>
      <c r="Q44" s="2"/>
      <c r="R44" s="2"/>
      <c r="S44" s="2" t="s">
        <v>91</v>
      </c>
      <c r="T44" s="2"/>
      <c r="U44" s="2"/>
      <c r="V44" s="2"/>
      <c r="W44" s="2"/>
      <c r="X44" s="2"/>
      <c r="Y44" s="2"/>
    </row>
    <row r="45" spans="1:28" ht="12.75">
      <c r="A45" s="2"/>
      <c r="B45" s="2"/>
      <c r="C45" s="2"/>
      <c r="D45" s="2"/>
      <c r="E45" s="2"/>
      <c r="F45" s="2"/>
      <c r="G45" s="2" t="str">
        <f t="shared" si="22"/>
        <v>Arnie's Army</v>
      </c>
      <c r="H45" s="2" t="s">
        <v>18</v>
      </c>
      <c r="I45" s="2" t="s">
        <v>9</v>
      </c>
      <c r="J45" s="2" t="str">
        <f t="shared" si="23"/>
        <v>St Peter's</v>
      </c>
      <c r="K45" s="2" t="s">
        <v>16</v>
      </c>
      <c r="L45" s="2"/>
      <c r="M45" s="2" t="s">
        <v>38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8" ht="12.75">
      <c r="A46" s="2"/>
      <c r="B46" s="2"/>
      <c r="C46" s="2"/>
      <c r="D46" s="2"/>
      <c r="E46" s="2"/>
      <c r="F46" s="2"/>
      <c r="G46" s="2" t="str">
        <f t="shared" si="22"/>
        <v>West Byfleet</v>
      </c>
      <c r="H46" s="2" t="s">
        <v>4</v>
      </c>
      <c r="I46" s="2" t="s">
        <v>9</v>
      </c>
      <c r="J46" s="2" t="str">
        <f t="shared" si="23"/>
        <v>Forestdale Forum</v>
      </c>
      <c r="K46" s="2" t="s">
        <v>19</v>
      </c>
      <c r="L46" s="2"/>
      <c r="M46" s="2" t="s">
        <v>39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8" ht="12.75">
      <c r="A47" s="2"/>
      <c r="B47" s="2"/>
      <c r="C47" s="2"/>
      <c r="D47" s="2"/>
      <c r="E47" s="2"/>
      <c r="F47" s="2"/>
      <c r="G47" s="2" t="str">
        <f t="shared" si="22"/>
        <v>Bishopsford</v>
      </c>
      <c r="H47" s="2" t="s">
        <v>15</v>
      </c>
      <c r="I47" s="2" t="s">
        <v>9</v>
      </c>
      <c r="J47" s="2" t="str">
        <f t="shared" si="23"/>
        <v>WWMC</v>
      </c>
      <c r="K47" s="2" t="s">
        <v>14</v>
      </c>
      <c r="L47" s="2"/>
      <c r="M47" s="2" t="s">
        <v>40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8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W48" s="2"/>
      <c r="X48" s="2"/>
      <c r="Y48" s="2"/>
    </row>
    <row r="49" spans="1:28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8" ht="13.5" thickBot="1">
      <c r="A50" s="2"/>
      <c r="B50" s="2"/>
      <c r="C50" s="2"/>
      <c r="D50" s="2"/>
      <c r="E50" s="2"/>
      <c r="F50" s="2"/>
      <c r="G50" s="5" t="s">
        <v>32</v>
      </c>
      <c r="H50" s="5"/>
      <c r="I50" s="5"/>
      <c r="J50" s="6">
        <v>43459</v>
      </c>
      <c r="L50" s="2"/>
      <c r="M50" s="5" t="s">
        <v>32</v>
      </c>
      <c r="N50" s="5"/>
      <c r="O50" s="5"/>
      <c r="P50" s="6">
        <v>43466</v>
      </c>
      <c r="Q50" s="2"/>
      <c r="R50" s="2"/>
      <c r="S50" s="5" t="s">
        <v>32</v>
      </c>
      <c r="T50" s="5"/>
      <c r="U50" s="5"/>
      <c r="V50" s="6">
        <v>43473</v>
      </c>
      <c r="W50" s="2"/>
      <c r="X50" s="2"/>
      <c r="Y50" s="2"/>
      <c r="Z50" s="2"/>
      <c r="AA50" s="2"/>
      <c r="AB50" s="2"/>
    </row>
    <row r="51" spans="1:28" ht="12.75">
      <c r="A51" s="2"/>
      <c r="B51" s="2"/>
      <c r="C51" s="2"/>
      <c r="D51" s="2"/>
      <c r="E51" s="2"/>
      <c r="F51" s="2"/>
      <c r="G51" s="7"/>
      <c r="H51" s="7"/>
      <c r="I51" s="7"/>
      <c r="J51" s="7"/>
      <c r="L51" s="2"/>
      <c r="M51" s="7"/>
      <c r="N51" s="7"/>
      <c r="O51" s="7"/>
      <c r="P51" s="7"/>
      <c r="Q51" s="2"/>
      <c r="R51" s="2"/>
      <c r="S51" s="7"/>
      <c r="T51" s="7"/>
      <c r="U51" s="7"/>
      <c r="V51" s="7"/>
      <c r="W51" s="2"/>
      <c r="X51" s="2"/>
      <c r="Y51" s="2"/>
      <c r="Z51" s="2"/>
      <c r="AA51" s="2"/>
      <c r="AB51" s="2"/>
    </row>
    <row r="52" spans="1:28" ht="12.75">
      <c r="A52" s="2"/>
      <c r="B52" s="2"/>
      <c r="C52" s="2"/>
      <c r="D52" s="2"/>
      <c r="E52" s="2"/>
      <c r="F52" s="2"/>
      <c r="G52" s="1" t="s">
        <v>33</v>
      </c>
      <c r="L52" s="2"/>
      <c r="M52" s="1" t="s">
        <v>33</v>
      </c>
      <c r="R52" s="2"/>
      <c r="S52" s="2" t="s">
        <v>90</v>
      </c>
      <c r="T52" s="21"/>
      <c r="U52" s="2"/>
      <c r="V52" s="2"/>
      <c r="W52" s="21"/>
      <c r="X52" s="2"/>
      <c r="Y52" s="2"/>
      <c r="Z52" s="2"/>
      <c r="AA52" s="2"/>
      <c r="AB52" s="2"/>
    </row>
    <row r="53" spans="1:28" ht="12.75">
      <c r="A53" s="2"/>
      <c r="B53" s="2"/>
      <c r="C53" s="2"/>
      <c r="D53" s="2"/>
      <c r="E53" s="2"/>
      <c r="F53" s="2"/>
      <c r="L53" s="2"/>
      <c r="R53" s="2"/>
      <c r="S53" s="2" t="s">
        <v>91</v>
      </c>
      <c r="T53" s="2"/>
      <c r="U53" s="2"/>
      <c r="V53" s="2"/>
      <c r="W53" s="2"/>
      <c r="X53" s="2"/>
      <c r="Y53" s="2"/>
      <c r="Z53" s="2"/>
      <c r="AA53" s="2"/>
      <c r="AB53" s="2"/>
    </row>
    <row r="54" spans="1:28" ht="12.75">
      <c r="A54" s="2"/>
      <c r="B54" s="2"/>
      <c r="C54" s="2"/>
      <c r="D54" s="2"/>
      <c r="E54" s="2"/>
      <c r="F54" s="2"/>
      <c r="L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>
      <c r="A55" s="2"/>
      <c r="B55" s="2"/>
      <c r="C55" s="2"/>
      <c r="D55" s="2"/>
      <c r="E55" s="2"/>
      <c r="F55" s="2"/>
      <c r="L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>
      <c r="A56" s="2"/>
      <c r="B56" s="2"/>
      <c r="C56" s="2"/>
      <c r="D56" s="2"/>
      <c r="E56" s="2"/>
      <c r="F56" s="2"/>
      <c r="L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>
      <c r="A57" s="2"/>
      <c r="B57" s="2"/>
      <c r="C57" s="2"/>
      <c r="D57" s="2"/>
      <c r="E57" s="2"/>
      <c r="F57" s="2"/>
      <c r="L57" s="2"/>
      <c r="R57" s="2"/>
      <c r="X57" s="2"/>
      <c r="Y57" s="2"/>
      <c r="Z57" s="2"/>
      <c r="AA57" s="2"/>
      <c r="AB57" s="2"/>
    </row>
    <row r="58" spans="1:28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>
      <c r="A59" s="2"/>
      <c r="B59" s="2"/>
      <c r="C59" s="2"/>
      <c r="D59" s="2"/>
      <c r="E59" s="2"/>
      <c r="F59" s="2"/>
      <c r="G59" s="5" t="s">
        <v>30</v>
      </c>
      <c r="H59" s="5"/>
      <c r="I59" s="5"/>
      <c r="J59" s="6">
        <v>43480</v>
      </c>
      <c r="K59" s="2"/>
      <c r="L59" s="2"/>
      <c r="M59" s="5" t="s">
        <v>31</v>
      </c>
      <c r="N59" s="5"/>
      <c r="O59" s="5"/>
      <c r="P59" s="6">
        <v>43487</v>
      </c>
      <c r="Q59" s="2"/>
      <c r="R59" s="2"/>
      <c r="S59" s="5" t="s">
        <v>43</v>
      </c>
      <c r="T59" s="5"/>
      <c r="U59" s="5"/>
      <c r="V59" s="6">
        <v>43494</v>
      </c>
      <c r="W59" s="2"/>
      <c r="X59" s="2"/>
      <c r="Y59" s="2"/>
      <c r="Z59" s="2"/>
      <c r="AA59" s="2"/>
      <c r="AB59" s="2"/>
    </row>
    <row r="60" spans="1:28" ht="12.75">
      <c r="A60" s="2"/>
      <c r="B60" s="2"/>
      <c r="C60" s="2"/>
      <c r="D60" s="2"/>
      <c r="E60" s="2"/>
      <c r="F60" s="2"/>
      <c r="G60" s="7"/>
      <c r="H60" s="7"/>
      <c r="I60" s="7"/>
      <c r="J60" s="7"/>
      <c r="K60" s="2"/>
      <c r="L60" s="2"/>
      <c r="M60" s="7"/>
      <c r="N60" s="7"/>
      <c r="O60" s="7"/>
      <c r="P60" s="7"/>
      <c r="Q60" s="2"/>
      <c r="R60" s="2"/>
      <c r="S60" s="7"/>
      <c r="T60" s="7"/>
      <c r="U60" s="7"/>
      <c r="V60" s="7"/>
      <c r="W60" s="2"/>
      <c r="X60" s="2"/>
      <c r="Y60" s="2"/>
      <c r="Z60" s="2"/>
      <c r="AA60" s="2"/>
      <c r="AB60" s="2"/>
    </row>
    <row r="61" spans="1:28" ht="12.75">
      <c r="A61" s="2"/>
      <c r="B61" s="2"/>
      <c r="C61" s="2"/>
      <c r="D61" s="2"/>
      <c r="E61" s="2"/>
      <c r="F61" s="2"/>
      <c r="G61" s="2" t="str">
        <f t="shared" ref="G61:G65" si="24">VLOOKUP(H61,$B$6:$C$18,2)</f>
        <v>St Peter's</v>
      </c>
      <c r="H61" s="2" t="s">
        <v>16</v>
      </c>
      <c r="I61" s="2" t="s">
        <v>9</v>
      </c>
      <c r="J61" s="2" t="str">
        <f t="shared" ref="J61:J65" si="25">VLOOKUP(K61,$B$6:$C$18,2)</f>
        <v>WPBL</v>
      </c>
      <c r="K61" s="2" t="s">
        <v>5</v>
      </c>
      <c r="L61" s="2"/>
      <c r="M61" s="2" t="str">
        <f t="shared" ref="M61:M65" si="26">VLOOKUP(N61,$B$6:$C$18,2)</f>
        <v>Epsom Cons</v>
      </c>
      <c r="N61" s="2" t="s">
        <v>10</v>
      </c>
      <c r="O61" s="2"/>
      <c r="P61" s="2" t="str">
        <f t="shared" ref="P61:P65" si="27">VLOOKUP(Q61,$B$6:$C$18,2)</f>
        <v>The Farmers</v>
      </c>
      <c r="Q61" s="2" t="s">
        <v>13</v>
      </c>
      <c r="R61" s="2"/>
      <c r="S61" s="2" t="s">
        <v>44</v>
      </c>
      <c r="T61" s="2"/>
      <c r="U61" s="2"/>
      <c r="V61" s="2"/>
      <c r="W61" s="2"/>
      <c r="X61" s="2"/>
      <c r="Y61" s="2"/>
      <c r="Z61" s="2"/>
      <c r="AA61" s="2"/>
      <c r="AB61" s="2"/>
    </row>
    <row r="62" spans="1:28" ht="12.75">
      <c r="A62" s="2"/>
      <c r="B62" s="2"/>
      <c r="C62" s="2"/>
      <c r="D62" s="2"/>
      <c r="E62" s="2"/>
      <c r="F62" s="2"/>
      <c r="G62" s="2" t="str">
        <f t="shared" si="24"/>
        <v>The Farmers</v>
      </c>
      <c r="H62" s="2" t="s">
        <v>13</v>
      </c>
      <c r="I62" s="2" t="s">
        <v>9</v>
      </c>
      <c r="J62" s="2" t="str">
        <f t="shared" si="25"/>
        <v>Sunbury RBL</v>
      </c>
      <c r="K62" s="2" t="s">
        <v>7</v>
      </c>
      <c r="L62" s="2"/>
      <c r="M62" s="2" t="str">
        <f t="shared" si="26"/>
        <v>Sunbury RBL</v>
      </c>
      <c r="N62" s="2" t="s">
        <v>7</v>
      </c>
      <c r="O62" s="2"/>
      <c r="P62" s="2" t="str">
        <f t="shared" si="27"/>
        <v>St Peter's</v>
      </c>
      <c r="Q62" s="2" t="s">
        <v>16</v>
      </c>
      <c r="R62" s="2"/>
      <c r="S62" s="2" t="s">
        <v>37</v>
      </c>
      <c r="T62" s="2"/>
      <c r="U62" s="2"/>
      <c r="V62" s="2"/>
      <c r="W62" s="2"/>
      <c r="X62" s="2"/>
      <c r="Y62" s="2"/>
      <c r="Z62" s="2"/>
      <c r="AA62" s="2"/>
      <c r="AB62" s="2"/>
    </row>
    <row r="63" spans="1:28" ht="12.75">
      <c r="A63" s="2"/>
      <c r="B63" s="2"/>
      <c r="C63" s="2"/>
      <c r="D63" s="2"/>
      <c r="E63" s="2"/>
      <c r="F63" s="2"/>
      <c r="G63" s="2" t="str">
        <f t="shared" si="24"/>
        <v>WWMC</v>
      </c>
      <c r="H63" s="2" t="s">
        <v>14</v>
      </c>
      <c r="I63" s="2" t="s">
        <v>9</v>
      </c>
      <c r="J63" s="2" t="str">
        <f t="shared" si="25"/>
        <v>Epsom Cons</v>
      </c>
      <c r="K63" s="2" t="s">
        <v>10</v>
      </c>
      <c r="L63" s="2"/>
      <c r="M63" s="2" t="str">
        <f t="shared" si="26"/>
        <v>WPBL</v>
      </c>
      <c r="N63" s="2" t="s">
        <v>5</v>
      </c>
      <c r="O63" s="2"/>
      <c r="P63" s="2" t="str">
        <f t="shared" si="27"/>
        <v>Forestdale Forum</v>
      </c>
      <c r="Q63" s="2" t="s">
        <v>19</v>
      </c>
      <c r="R63" s="2"/>
      <c r="S63" s="2" t="s">
        <v>38</v>
      </c>
      <c r="T63" s="2"/>
      <c r="U63" s="2"/>
      <c r="V63" s="2"/>
      <c r="W63" s="2"/>
      <c r="X63" s="9"/>
      <c r="Y63" s="2"/>
      <c r="Z63" s="2"/>
      <c r="AA63" s="2"/>
      <c r="AB63" s="2"/>
    </row>
    <row r="64" spans="1:28" ht="12.75">
      <c r="A64" s="2"/>
      <c r="B64" s="2"/>
      <c r="C64" s="2"/>
      <c r="D64" s="2"/>
      <c r="E64" s="2"/>
      <c r="F64" s="2"/>
      <c r="G64" s="2" t="str">
        <f t="shared" si="24"/>
        <v>Bishopsford</v>
      </c>
      <c r="H64" s="2" t="s">
        <v>15</v>
      </c>
      <c r="I64" s="2" t="s">
        <v>9</v>
      </c>
      <c r="J64" s="2" t="str">
        <f t="shared" si="25"/>
        <v>West Byfleet</v>
      </c>
      <c r="K64" s="2" t="s">
        <v>4</v>
      </c>
      <c r="L64" s="2"/>
      <c r="M64" s="2" t="str">
        <f t="shared" si="26"/>
        <v>Arnie's Army</v>
      </c>
      <c r="N64" s="2" t="s">
        <v>18</v>
      </c>
      <c r="O64" s="2"/>
      <c r="P64" s="2" t="str">
        <f t="shared" si="27"/>
        <v>Bishopsford</v>
      </c>
      <c r="Q64" s="2" t="s">
        <v>15</v>
      </c>
      <c r="R64" s="2"/>
      <c r="S64" s="2" t="s">
        <v>39</v>
      </c>
      <c r="T64" s="2"/>
      <c r="U64" s="2"/>
      <c r="V64" s="2"/>
      <c r="W64" s="2"/>
      <c r="X64" s="9"/>
      <c r="Y64" s="2"/>
      <c r="Z64" s="2"/>
      <c r="AA64" s="2"/>
      <c r="AB64" s="2"/>
    </row>
    <row r="65" spans="1:28" ht="12.75">
      <c r="A65" s="2"/>
      <c r="B65" s="2"/>
      <c r="C65" s="2"/>
      <c r="D65" s="2"/>
      <c r="E65" s="2"/>
      <c r="F65" s="2"/>
      <c r="G65" s="2" t="str">
        <f t="shared" si="24"/>
        <v>Forestdale Forum</v>
      </c>
      <c r="H65" s="2" t="s">
        <v>19</v>
      </c>
      <c r="I65" s="2" t="s">
        <v>9</v>
      </c>
      <c r="J65" s="2" t="str">
        <f t="shared" si="25"/>
        <v>Arnie's Army</v>
      </c>
      <c r="K65" s="2" t="s">
        <v>18</v>
      </c>
      <c r="L65" s="2"/>
      <c r="M65" s="2" t="str">
        <f t="shared" si="26"/>
        <v>West Byfleet</v>
      </c>
      <c r="N65" s="2" t="s">
        <v>4</v>
      </c>
      <c r="O65" s="2"/>
      <c r="P65" s="2" t="str">
        <f t="shared" si="27"/>
        <v>WWMC</v>
      </c>
      <c r="Q65" s="2" t="s">
        <v>14</v>
      </c>
      <c r="R65" s="2"/>
      <c r="S65" s="2" t="s">
        <v>45</v>
      </c>
      <c r="T65" s="2"/>
      <c r="U65" s="2"/>
      <c r="V65" s="2"/>
      <c r="W65" s="2"/>
      <c r="X65" s="9"/>
      <c r="Y65" s="2"/>
      <c r="Z65" s="2"/>
      <c r="AA65" s="2"/>
      <c r="AB65" s="2"/>
    </row>
    <row r="66" spans="1:28" ht="12.75">
      <c r="A66" s="2"/>
      <c r="B66" s="2"/>
      <c r="C66" s="2"/>
      <c r="D66" s="2"/>
      <c r="E66" s="2"/>
      <c r="F66" s="2"/>
      <c r="G66" s="28" t="s">
        <v>81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>
      <c r="A68" s="2"/>
      <c r="B68" s="2"/>
      <c r="C68" s="2"/>
      <c r="D68" s="2"/>
      <c r="E68" s="2"/>
      <c r="F68" s="2"/>
      <c r="G68" s="5" t="s">
        <v>35</v>
      </c>
      <c r="H68" s="5"/>
      <c r="I68" s="5"/>
      <c r="J68" s="6">
        <v>43501</v>
      </c>
      <c r="L68" s="2"/>
      <c r="M68" s="5" t="s">
        <v>41</v>
      </c>
      <c r="N68" s="5"/>
      <c r="O68" s="5"/>
      <c r="P68" s="6">
        <v>43508</v>
      </c>
      <c r="Q68" s="2"/>
      <c r="R68" s="2"/>
      <c r="S68" s="5" t="s">
        <v>42</v>
      </c>
      <c r="T68" s="5"/>
      <c r="U68" s="5"/>
      <c r="V68" s="6">
        <v>43515</v>
      </c>
      <c r="W68" s="2"/>
      <c r="X68" s="2"/>
      <c r="Y68" s="2"/>
      <c r="Z68" s="2"/>
      <c r="AA68" s="2"/>
      <c r="AB68" s="2"/>
    </row>
    <row r="69" spans="1:28" ht="12.75">
      <c r="A69" s="2"/>
      <c r="B69" s="2"/>
      <c r="C69" s="2"/>
      <c r="D69" s="2"/>
      <c r="E69" s="2"/>
      <c r="F69" s="2"/>
      <c r="G69" s="7"/>
      <c r="H69" s="7"/>
      <c r="I69" s="7"/>
      <c r="J69" s="7"/>
      <c r="L69" s="2"/>
      <c r="M69" s="7"/>
      <c r="N69" s="7"/>
      <c r="O69" s="7"/>
      <c r="P69" s="7"/>
      <c r="Q69" s="2"/>
      <c r="R69" s="2"/>
      <c r="S69" s="7"/>
      <c r="T69" s="7"/>
      <c r="U69" s="7"/>
      <c r="V69" s="7"/>
      <c r="W69" s="2"/>
      <c r="X69" s="2"/>
      <c r="Y69" s="2"/>
      <c r="Z69" s="2"/>
      <c r="AA69" s="2"/>
      <c r="AB69" s="2"/>
    </row>
    <row r="70" spans="1:28" ht="12.75">
      <c r="A70" s="2"/>
      <c r="B70" s="2"/>
      <c r="C70" s="2"/>
      <c r="D70" s="2"/>
      <c r="E70" s="2"/>
      <c r="F70" s="2"/>
      <c r="G70" s="2" t="str">
        <f t="shared" ref="G70:G74" si="28">VLOOKUP(H70,$B$6:$C$18,2)</f>
        <v>Bishopsford</v>
      </c>
      <c r="H70" s="2" t="s">
        <v>15</v>
      </c>
      <c r="I70" s="2" t="s">
        <v>9</v>
      </c>
      <c r="J70" s="2" t="str">
        <f t="shared" ref="J70:J74" si="29">VLOOKUP(K70,$B$6:$C$18,2)</f>
        <v>WPBL</v>
      </c>
      <c r="K70" s="1" t="s">
        <v>5</v>
      </c>
      <c r="L70" s="2"/>
      <c r="M70" s="2" t="str">
        <f t="shared" ref="M70:M74" si="30">VLOOKUP(N70,$B$6:$C$18,2)</f>
        <v>The Farmers</v>
      </c>
      <c r="N70" s="2" t="s">
        <v>13</v>
      </c>
      <c r="O70" s="2" t="s">
        <v>9</v>
      </c>
      <c r="P70" s="2" t="str">
        <f t="shared" ref="P70:P74" si="31">VLOOKUP(Q70,$B$6:$C$18,2)</f>
        <v>St Peter's</v>
      </c>
      <c r="Q70" s="2" t="s">
        <v>16</v>
      </c>
      <c r="R70" s="2"/>
      <c r="S70" s="2" t="str">
        <f t="shared" ref="S70:S74" si="32">VLOOKUP(T70,$B$6:$C$18,2)</f>
        <v>Arnie's Army</v>
      </c>
      <c r="T70" s="2" t="s">
        <v>18</v>
      </c>
      <c r="U70" s="2" t="s">
        <v>9</v>
      </c>
      <c r="V70" s="2" t="str">
        <f t="shared" ref="V70:V74" si="33">VLOOKUP(W70,$B$6:$C$18,2)</f>
        <v>WPBL</v>
      </c>
      <c r="W70" s="2" t="s">
        <v>5</v>
      </c>
      <c r="X70" s="2"/>
      <c r="Y70" s="2"/>
      <c r="Z70" s="2"/>
      <c r="AA70" s="2"/>
      <c r="AB70" s="2"/>
    </row>
    <row r="71" spans="1:28" ht="12.75">
      <c r="A71" s="2"/>
      <c r="B71" s="2"/>
      <c r="C71" s="2"/>
      <c r="D71" s="2"/>
      <c r="E71" s="2"/>
      <c r="F71" s="2"/>
      <c r="G71" s="2" t="str">
        <f t="shared" si="28"/>
        <v>Forestdale Forum</v>
      </c>
      <c r="H71" s="2" t="s">
        <v>19</v>
      </c>
      <c r="I71" s="2" t="s">
        <v>9</v>
      </c>
      <c r="J71" s="2" t="str">
        <f t="shared" si="29"/>
        <v>Sunbury RBL</v>
      </c>
      <c r="K71" s="1" t="s">
        <v>7</v>
      </c>
      <c r="L71" s="2"/>
      <c r="M71" s="2" t="str">
        <f t="shared" si="30"/>
        <v>Epsom Cons</v>
      </c>
      <c r="N71" s="2" t="s">
        <v>10</v>
      </c>
      <c r="O71" s="2" t="s">
        <v>9</v>
      </c>
      <c r="P71" s="2" t="str">
        <f t="shared" si="31"/>
        <v>Forestdale Forum</v>
      </c>
      <c r="Q71" s="2" t="s">
        <v>19</v>
      </c>
      <c r="R71" s="2"/>
      <c r="S71" s="2" t="str">
        <f t="shared" si="32"/>
        <v>West Byfleet</v>
      </c>
      <c r="T71" s="2" t="s">
        <v>4</v>
      </c>
      <c r="U71" s="2" t="s">
        <v>9</v>
      </c>
      <c r="V71" s="2" t="str">
        <f t="shared" si="33"/>
        <v>Sunbury RBL</v>
      </c>
      <c r="W71" s="2" t="s">
        <v>7</v>
      </c>
      <c r="X71" s="2"/>
      <c r="Y71" s="2"/>
      <c r="Z71" s="2"/>
      <c r="AA71" s="2"/>
      <c r="AB71" s="2"/>
    </row>
    <row r="72" spans="1:28" ht="12.75">
      <c r="A72" s="2"/>
      <c r="B72" s="2"/>
      <c r="C72" s="2"/>
      <c r="D72" s="2"/>
      <c r="E72" s="2"/>
      <c r="F72" s="2"/>
      <c r="G72" s="2" t="str">
        <f t="shared" si="28"/>
        <v>St Peter's</v>
      </c>
      <c r="H72" s="2" t="s">
        <v>16</v>
      </c>
      <c r="I72" s="2" t="s">
        <v>9</v>
      </c>
      <c r="J72" s="2" t="str">
        <f t="shared" si="29"/>
        <v>Epsom Cons</v>
      </c>
      <c r="K72" s="1" t="s">
        <v>10</v>
      </c>
      <c r="L72" s="2"/>
      <c r="M72" s="2" t="str">
        <f t="shared" si="30"/>
        <v>Sunbury RBL</v>
      </c>
      <c r="N72" s="2" t="s">
        <v>7</v>
      </c>
      <c r="O72" s="2" t="s">
        <v>9</v>
      </c>
      <c r="P72" s="2" t="str">
        <f t="shared" si="31"/>
        <v>Bishopsford</v>
      </c>
      <c r="Q72" s="2" t="s">
        <v>15</v>
      </c>
      <c r="R72" s="2"/>
      <c r="S72" s="2" t="str">
        <f t="shared" si="32"/>
        <v>Bishopsford</v>
      </c>
      <c r="T72" s="2" t="s">
        <v>15</v>
      </c>
      <c r="U72" s="2" t="s">
        <v>9</v>
      </c>
      <c r="V72" s="2" t="str">
        <f t="shared" si="33"/>
        <v>Epsom Cons</v>
      </c>
      <c r="W72" s="2" t="s">
        <v>10</v>
      </c>
      <c r="X72" s="2"/>
      <c r="Y72" s="2"/>
      <c r="Z72" s="2"/>
      <c r="AA72" s="2"/>
      <c r="AB72" s="2"/>
    </row>
    <row r="73" spans="1:28" ht="12.75">
      <c r="A73" s="2"/>
      <c r="B73" s="2"/>
      <c r="C73" s="2"/>
      <c r="D73" s="2"/>
      <c r="E73" s="2"/>
      <c r="F73" s="2"/>
      <c r="G73" s="2" t="str">
        <f t="shared" si="28"/>
        <v>WWMC</v>
      </c>
      <c r="H73" s="2" t="s">
        <v>14</v>
      </c>
      <c r="I73" s="2" t="s">
        <v>9</v>
      </c>
      <c r="J73" s="2" t="str">
        <f t="shared" si="29"/>
        <v>The Farmers</v>
      </c>
      <c r="K73" s="1" t="s">
        <v>13</v>
      </c>
      <c r="L73" s="2"/>
      <c r="M73" s="2" t="str">
        <f t="shared" si="30"/>
        <v>WPBL</v>
      </c>
      <c r="N73" s="2" t="s">
        <v>5</v>
      </c>
      <c r="O73" s="2" t="s">
        <v>9</v>
      </c>
      <c r="P73" s="2" t="str">
        <f t="shared" si="31"/>
        <v>West Byfleet</v>
      </c>
      <c r="Q73" s="2" t="s">
        <v>4</v>
      </c>
      <c r="R73" s="2"/>
      <c r="S73" s="2" t="str">
        <f t="shared" si="32"/>
        <v>Forestdale Forum</v>
      </c>
      <c r="T73" s="2" t="s">
        <v>19</v>
      </c>
      <c r="U73" s="2" t="s">
        <v>9</v>
      </c>
      <c r="V73" s="2" t="str">
        <f t="shared" si="33"/>
        <v>The Farmers</v>
      </c>
      <c r="W73" s="2" t="s">
        <v>13</v>
      </c>
      <c r="X73" s="2"/>
      <c r="Y73" s="2"/>
      <c r="Z73" s="2"/>
      <c r="AA73" s="2"/>
      <c r="AB73" s="2"/>
    </row>
    <row r="74" spans="1:28" ht="12.75">
      <c r="A74" s="2"/>
      <c r="B74" s="2"/>
      <c r="C74" s="2"/>
      <c r="D74" s="2"/>
      <c r="E74" s="2"/>
      <c r="F74" s="2"/>
      <c r="G74" s="2" t="str">
        <f t="shared" si="28"/>
        <v>West Byfleet</v>
      </c>
      <c r="H74" s="2" t="s">
        <v>4</v>
      </c>
      <c r="I74" s="2" t="s">
        <v>9</v>
      </c>
      <c r="J74" s="2" t="str">
        <f t="shared" si="29"/>
        <v>Arnie's Army</v>
      </c>
      <c r="K74" s="1" t="s">
        <v>18</v>
      </c>
      <c r="L74" s="2"/>
      <c r="M74" s="2" t="str">
        <f t="shared" si="30"/>
        <v>Arnie's Army</v>
      </c>
      <c r="N74" s="2" t="s">
        <v>18</v>
      </c>
      <c r="O74" s="2" t="s">
        <v>9</v>
      </c>
      <c r="P74" s="2" t="str">
        <f t="shared" si="31"/>
        <v>WWMC</v>
      </c>
      <c r="Q74" s="2" t="s">
        <v>14</v>
      </c>
      <c r="R74" s="2"/>
      <c r="S74" s="2" t="str">
        <f t="shared" si="32"/>
        <v>WWMC</v>
      </c>
      <c r="T74" s="2" t="s">
        <v>14</v>
      </c>
      <c r="U74" s="2" t="s">
        <v>9</v>
      </c>
      <c r="V74" s="2" t="str">
        <f t="shared" si="33"/>
        <v>St Peter's</v>
      </c>
      <c r="W74" s="2" t="s">
        <v>16</v>
      </c>
      <c r="X74" s="2"/>
      <c r="Y74" s="2"/>
      <c r="Z74" s="2"/>
      <c r="AA74" s="2"/>
      <c r="AB74" s="2"/>
    </row>
    <row r="75" spans="1:28" ht="12.75">
      <c r="A75" s="2"/>
      <c r="B75" s="2"/>
      <c r="C75" s="2"/>
      <c r="D75" s="2"/>
      <c r="E75" s="2"/>
      <c r="F75" s="2"/>
      <c r="G75" s="27" t="s">
        <v>82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>
      <c r="A78" s="2"/>
      <c r="B78" s="2"/>
      <c r="C78" s="2"/>
      <c r="D78" s="2"/>
      <c r="E78" s="2"/>
      <c r="F78" s="2"/>
      <c r="G78" s="5" t="s">
        <v>32</v>
      </c>
      <c r="H78" s="5"/>
      <c r="I78" s="5"/>
      <c r="J78" s="6">
        <v>43522</v>
      </c>
      <c r="K78" s="2"/>
      <c r="L78" s="2"/>
      <c r="M78" s="5" t="s">
        <v>32</v>
      </c>
      <c r="N78" s="5"/>
      <c r="O78" s="5"/>
      <c r="P78" s="6">
        <v>43529</v>
      </c>
      <c r="Q78" s="2"/>
      <c r="R78" s="2"/>
      <c r="S78" s="5" t="s">
        <v>46</v>
      </c>
      <c r="T78" s="5"/>
      <c r="U78" s="5"/>
      <c r="V78" s="6">
        <v>43536</v>
      </c>
      <c r="W78" s="2"/>
      <c r="X78" s="2"/>
      <c r="Y78" s="2"/>
      <c r="Z78" s="2"/>
      <c r="AA78" s="2"/>
      <c r="AB78" s="2"/>
    </row>
    <row r="79" spans="1:28" ht="12.75">
      <c r="A79" s="2"/>
      <c r="B79" s="2"/>
      <c r="C79" s="2"/>
      <c r="D79" s="2"/>
      <c r="E79" s="2"/>
      <c r="F79" s="2"/>
      <c r="G79" s="7"/>
      <c r="H79" s="7"/>
      <c r="I79" s="7"/>
      <c r="J79" s="7"/>
      <c r="K79" s="2"/>
      <c r="L79" s="2"/>
      <c r="M79" s="7"/>
      <c r="N79" s="7"/>
      <c r="O79" s="7"/>
      <c r="P79" s="7"/>
      <c r="Q79" s="2"/>
      <c r="R79" s="2"/>
      <c r="S79" s="7"/>
      <c r="T79" s="7"/>
      <c r="U79" s="7"/>
      <c r="V79" s="7"/>
      <c r="W79" s="2"/>
      <c r="X79" s="2"/>
      <c r="Y79" s="2"/>
      <c r="Z79" s="2"/>
      <c r="AA79" s="2"/>
      <c r="AB79" s="2"/>
    </row>
    <row r="80" spans="1:28" ht="12.75">
      <c r="A80" s="2"/>
      <c r="B80" s="2"/>
      <c r="C80" s="2"/>
      <c r="D80" s="2"/>
      <c r="E80" s="2"/>
      <c r="F80" s="2"/>
      <c r="G80" s="2" t="s">
        <v>47</v>
      </c>
      <c r="H80" s="2"/>
      <c r="I80" s="2"/>
      <c r="J80" s="2"/>
      <c r="K80" s="2"/>
      <c r="L80" s="2"/>
      <c r="M80" s="2" t="s">
        <v>47</v>
      </c>
      <c r="R80" s="2"/>
      <c r="S80" s="2" t="str">
        <f t="shared" ref="S80:S84" si="34">VLOOKUP(T80,$B$6:$C$18,2)</f>
        <v>St Peter's</v>
      </c>
      <c r="T80" s="2" t="s">
        <v>16</v>
      </c>
      <c r="U80" s="2" t="s">
        <v>9</v>
      </c>
      <c r="V80" s="2" t="str">
        <f t="shared" ref="V80:V84" si="35">VLOOKUP(W80,$B$6:$C$18,2)</f>
        <v>Forestdale Forum</v>
      </c>
      <c r="W80" s="2" t="s">
        <v>19</v>
      </c>
      <c r="X80" s="2"/>
      <c r="Y80" s="2"/>
      <c r="Z80" s="2"/>
      <c r="AA80" s="2"/>
      <c r="AB80" s="2"/>
    </row>
    <row r="81" spans="1:28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R81" s="2"/>
      <c r="S81" s="2" t="str">
        <f t="shared" si="34"/>
        <v>The Farmers</v>
      </c>
      <c r="T81" s="2" t="s">
        <v>13</v>
      </c>
      <c r="U81" s="2" t="s">
        <v>9</v>
      </c>
      <c r="V81" s="2" t="str">
        <f t="shared" si="35"/>
        <v>Bishopsford</v>
      </c>
      <c r="W81" s="2" t="s">
        <v>15</v>
      </c>
      <c r="X81" s="2"/>
      <c r="Y81" s="2"/>
      <c r="Z81" s="2"/>
      <c r="AA81" s="2"/>
      <c r="AB81" s="2"/>
    </row>
    <row r="82" spans="1:28" ht="12.75">
      <c r="A82" s="2"/>
      <c r="B82" s="2"/>
      <c r="C82" s="2"/>
      <c r="D82" s="2"/>
      <c r="E82" s="2"/>
      <c r="F82" s="2"/>
      <c r="G82" s="2" t="s">
        <v>90</v>
      </c>
      <c r="H82" s="2"/>
      <c r="I82" s="2"/>
      <c r="J82" s="2"/>
      <c r="K82" s="2"/>
      <c r="L82" s="2"/>
      <c r="M82" s="9" t="s">
        <v>48</v>
      </c>
      <c r="R82" s="2"/>
      <c r="S82" s="2" t="str">
        <f t="shared" si="34"/>
        <v>Epsom Cons</v>
      </c>
      <c r="T82" s="2" t="s">
        <v>10</v>
      </c>
      <c r="U82" s="2" t="s">
        <v>9</v>
      </c>
      <c r="V82" s="2" t="str">
        <f t="shared" si="35"/>
        <v>West Byfleet</v>
      </c>
      <c r="W82" s="2" t="s">
        <v>4</v>
      </c>
      <c r="X82" s="2"/>
      <c r="Y82" s="2"/>
      <c r="Z82" s="2"/>
      <c r="AA82" s="2"/>
      <c r="AB82" s="2"/>
    </row>
    <row r="83" spans="1:28" ht="12.75">
      <c r="A83" s="2"/>
      <c r="B83" s="2"/>
      <c r="C83" s="2"/>
      <c r="D83" s="2"/>
      <c r="E83" s="2"/>
      <c r="F83" s="2"/>
      <c r="G83" s="2" t="s">
        <v>91</v>
      </c>
      <c r="H83" s="2"/>
      <c r="I83" s="2"/>
      <c r="J83" s="2"/>
      <c r="K83" s="2"/>
      <c r="L83" s="2"/>
      <c r="M83" s="9" t="s">
        <v>49</v>
      </c>
      <c r="R83" s="2"/>
      <c r="S83" s="2" t="str">
        <f t="shared" si="34"/>
        <v>Sunbury RBL</v>
      </c>
      <c r="T83" s="2" t="s">
        <v>7</v>
      </c>
      <c r="U83" s="2" t="s">
        <v>9</v>
      </c>
      <c r="V83" s="2" t="str">
        <f t="shared" si="35"/>
        <v>Arnie's Army</v>
      </c>
      <c r="W83" s="2" t="s">
        <v>18</v>
      </c>
      <c r="X83" s="2"/>
      <c r="Y83" s="2"/>
      <c r="Z83" s="2"/>
      <c r="AA83" s="2"/>
      <c r="AB83" s="2"/>
    </row>
    <row r="84" spans="1:28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9" t="s">
        <v>50</v>
      </c>
      <c r="R84" s="2"/>
      <c r="S84" s="2" t="str">
        <f t="shared" si="34"/>
        <v>WPBL</v>
      </c>
      <c r="T84" s="2" t="s">
        <v>5</v>
      </c>
      <c r="U84" s="2" t="s">
        <v>9</v>
      </c>
      <c r="V84" s="2" t="str">
        <f t="shared" si="35"/>
        <v>WWMC</v>
      </c>
      <c r="W84" s="2" t="s">
        <v>14</v>
      </c>
      <c r="X84" s="2"/>
      <c r="Y84" s="2"/>
      <c r="Z84" s="2"/>
      <c r="AA84" s="2"/>
      <c r="AB84" s="2"/>
    </row>
    <row r="85" spans="1:28" ht="12.75">
      <c r="A85" s="2"/>
      <c r="B85" s="2"/>
      <c r="C85" s="2"/>
      <c r="D85" s="2"/>
      <c r="E85" s="2"/>
      <c r="F85" s="2"/>
      <c r="G85" s="27" t="s">
        <v>83</v>
      </c>
      <c r="H85" s="2"/>
      <c r="I85" s="2"/>
      <c r="J85" s="2"/>
      <c r="K85" s="2"/>
      <c r="L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>
      <c r="A87" s="2"/>
      <c r="B87" s="2"/>
      <c r="C87" s="2"/>
      <c r="D87" s="2"/>
      <c r="E87" s="2"/>
      <c r="F87" s="2"/>
      <c r="G87" s="5" t="s">
        <v>71</v>
      </c>
      <c r="H87" s="5"/>
      <c r="I87" s="5"/>
      <c r="J87" s="6">
        <v>43543</v>
      </c>
      <c r="K87" s="2"/>
      <c r="L87" s="2"/>
      <c r="M87" s="5" t="s">
        <v>72</v>
      </c>
      <c r="N87" s="5"/>
      <c r="O87" s="5"/>
      <c r="P87" s="6">
        <v>43550</v>
      </c>
      <c r="Q87" s="2"/>
      <c r="R87" s="2"/>
      <c r="S87" s="5" t="s">
        <v>73</v>
      </c>
      <c r="T87" s="5"/>
      <c r="U87" s="5"/>
      <c r="V87" s="6">
        <v>43557</v>
      </c>
      <c r="W87" s="2"/>
      <c r="X87" s="2"/>
      <c r="Y87" s="2"/>
      <c r="Z87" s="2"/>
      <c r="AA87" s="2"/>
      <c r="AB87" s="2"/>
    </row>
    <row r="88" spans="1:28" ht="12.75">
      <c r="A88" s="2"/>
      <c r="B88" s="2"/>
      <c r="C88" s="2"/>
      <c r="D88" s="2"/>
      <c r="E88" s="2"/>
      <c r="F88" s="2"/>
      <c r="G88" s="7"/>
      <c r="H88" s="7"/>
      <c r="I88" s="7"/>
      <c r="J88" s="7"/>
      <c r="K88" s="2"/>
      <c r="L88" s="2"/>
      <c r="M88" s="7"/>
      <c r="N88" s="7"/>
      <c r="O88" s="7"/>
      <c r="P88" s="7"/>
      <c r="Q88" s="2"/>
      <c r="R88" s="2"/>
      <c r="S88" s="7"/>
      <c r="T88" s="7"/>
      <c r="U88" s="7"/>
      <c r="V88" s="7"/>
      <c r="W88" s="2"/>
      <c r="X88" s="2"/>
      <c r="Y88" s="2"/>
      <c r="Z88" s="2"/>
      <c r="AA88" s="2"/>
      <c r="AB88" s="2"/>
    </row>
    <row r="89" spans="1:28" ht="12.75">
      <c r="A89" s="2"/>
      <c r="B89" s="2"/>
      <c r="C89" s="2"/>
      <c r="D89" s="2"/>
      <c r="E89" s="2"/>
      <c r="F89" s="2"/>
      <c r="G89" s="2" t="s">
        <v>51</v>
      </c>
      <c r="L89" s="2"/>
      <c r="M89" s="2" t="s">
        <v>51</v>
      </c>
      <c r="N89" s="2"/>
      <c r="O89" s="2"/>
      <c r="P89" s="2"/>
      <c r="Q89" s="2"/>
      <c r="R89" s="2"/>
      <c r="S89" s="1" t="s">
        <v>37</v>
      </c>
      <c r="T89" s="2"/>
      <c r="U89" s="2"/>
      <c r="V89" s="2"/>
      <c r="W89" s="2"/>
      <c r="X89" s="2"/>
      <c r="Y89" s="2"/>
      <c r="Z89" s="2"/>
      <c r="AA89" s="2"/>
      <c r="AB89" s="2"/>
    </row>
    <row r="90" spans="1:28" ht="12.75">
      <c r="A90" s="2"/>
      <c r="B90" s="2"/>
      <c r="C90" s="2"/>
      <c r="D90" s="2"/>
      <c r="E90" s="2"/>
      <c r="F90" s="2"/>
      <c r="G90" s="2" t="s">
        <v>37</v>
      </c>
      <c r="L90" s="2"/>
      <c r="M90" s="2" t="s">
        <v>37</v>
      </c>
      <c r="N90" s="2"/>
      <c r="O90" s="2"/>
      <c r="P90" s="2"/>
      <c r="Q90" s="2"/>
      <c r="R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>
      <c r="A91" s="2"/>
      <c r="B91" s="2"/>
      <c r="C91" s="2"/>
      <c r="D91" s="2"/>
      <c r="E91" s="2"/>
      <c r="F91" s="2"/>
      <c r="G91" s="2" t="s">
        <v>38</v>
      </c>
      <c r="L91" s="2"/>
      <c r="M91" s="2" t="s">
        <v>38</v>
      </c>
      <c r="N91" s="2"/>
      <c r="O91" s="2"/>
      <c r="P91" s="2"/>
      <c r="Q91" s="2"/>
      <c r="R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>
      <c r="A92" s="2"/>
      <c r="B92" s="2"/>
      <c r="C92" s="2"/>
      <c r="D92" s="2"/>
      <c r="E92" s="2"/>
      <c r="F92" s="2"/>
      <c r="G92" s="2" t="s">
        <v>39</v>
      </c>
      <c r="L92" s="2"/>
      <c r="M92" s="2" t="s">
        <v>39</v>
      </c>
      <c r="N92" s="2"/>
      <c r="O92" s="2"/>
      <c r="P92" s="2"/>
      <c r="Q92" s="2"/>
      <c r="R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>
      <c r="A93" s="2"/>
      <c r="B93" s="2"/>
      <c r="C93" s="2"/>
      <c r="D93" s="2"/>
      <c r="E93" s="2"/>
      <c r="F93" s="2"/>
      <c r="G93" s="2" t="s">
        <v>52</v>
      </c>
      <c r="L93" s="2"/>
      <c r="M93" s="2" t="s">
        <v>52</v>
      </c>
      <c r="N93" s="2"/>
      <c r="O93" s="2"/>
      <c r="P93" s="2"/>
      <c r="Q93" s="2"/>
      <c r="R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>
      <c r="A94" s="2"/>
      <c r="B94" s="2"/>
      <c r="C94" s="2"/>
      <c r="D94" s="2"/>
      <c r="E94" s="2"/>
      <c r="F94" s="2"/>
      <c r="L94" s="2"/>
      <c r="M94" s="2"/>
      <c r="N94" s="2"/>
      <c r="O94" s="2"/>
      <c r="P94" s="2"/>
      <c r="Q94" s="2"/>
      <c r="R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>
      <c r="A95" s="2"/>
      <c r="B95" s="2"/>
      <c r="C95" s="2"/>
      <c r="D95" s="2"/>
      <c r="E95" s="2"/>
      <c r="F95" s="29"/>
      <c r="G95" s="32"/>
      <c r="H95" s="32"/>
      <c r="I95" s="32"/>
      <c r="J95" s="32"/>
      <c r="K95" s="30"/>
      <c r="L95" s="2"/>
      <c r="M95" s="27" t="s">
        <v>85</v>
      </c>
      <c r="N95" s="2"/>
      <c r="O95" s="2"/>
      <c r="P95" s="2"/>
      <c r="Q95" s="2"/>
      <c r="R95" s="2"/>
      <c r="S95" s="27" t="s">
        <v>84</v>
      </c>
      <c r="T95" s="2"/>
      <c r="U95" s="2"/>
      <c r="V95" s="2"/>
      <c r="W95" s="2"/>
      <c r="X95" s="2"/>
      <c r="Y95" s="2"/>
      <c r="Z95" s="2"/>
      <c r="AA95" s="2"/>
      <c r="AB95" s="2"/>
    </row>
    <row r="96" spans="1:28" ht="12.75">
      <c r="A96" s="2"/>
      <c r="B96" s="2"/>
      <c r="C96" s="2"/>
      <c r="D96" s="2"/>
      <c r="E96" s="2"/>
      <c r="F96" s="29"/>
      <c r="G96" s="32"/>
      <c r="H96" s="32"/>
      <c r="I96" s="32"/>
      <c r="J96" s="32"/>
      <c r="K96" s="30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>
      <c r="A97" s="2"/>
      <c r="B97" s="2"/>
      <c r="C97" s="2"/>
      <c r="D97" s="2"/>
      <c r="E97" s="2"/>
      <c r="F97" s="2"/>
      <c r="G97" s="31"/>
      <c r="H97" s="31"/>
      <c r="I97" s="31"/>
      <c r="J97" s="3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9"/>
      <c r="U99" s="9"/>
      <c r="V99" s="9"/>
      <c r="W99" s="2"/>
      <c r="X99" s="2"/>
      <c r="Y99" s="2"/>
      <c r="Z99" s="2"/>
      <c r="AA99" s="2"/>
      <c r="AB99" s="2"/>
    </row>
    <row r="100" spans="1:28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9"/>
      <c r="U100" s="9"/>
      <c r="V100" s="9"/>
      <c r="W100" s="2"/>
      <c r="X100" s="2"/>
      <c r="Y100" s="2"/>
      <c r="Z100" s="2"/>
      <c r="AA100" s="2"/>
      <c r="AB100" s="2"/>
    </row>
    <row r="101" spans="1:28" ht="12.75">
      <c r="A101" s="2"/>
      <c r="B101" s="2"/>
      <c r="C101" s="2"/>
      <c r="D101" s="2"/>
      <c r="E101" s="2"/>
      <c r="F101" s="2"/>
      <c r="G101" s="9"/>
      <c r="H101" s="2"/>
      <c r="I101" s="2"/>
      <c r="J101" s="2"/>
      <c r="K101" s="2"/>
      <c r="L101" s="2"/>
      <c r="M101" s="9"/>
      <c r="N101" s="2"/>
      <c r="O101" s="2"/>
      <c r="P101" s="2"/>
      <c r="Q101" s="2"/>
      <c r="R101" s="2"/>
      <c r="S101" s="9"/>
      <c r="T101" s="9"/>
      <c r="U101" s="9"/>
      <c r="V101" s="9"/>
      <c r="W101" s="2"/>
      <c r="X101" s="2"/>
      <c r="Y101" s="2"/>
      <c r="Z101" s="2"/>
      <c r="AA101" s="2"/>
      <c r="AB101" s="2"/>
    </row>
    <row r="102" spans="1:28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>
      <c r="A103" s="2"/>
      <c r="B103" s="2"/>
      <c r="C103" s="2"/>
      <c r="D103" s="2"/>
      <c r="E103" s="2"/>
      <c r="F103" s="2"/>
      <c r="G103" s="10"/>
      <c r="H103" s="2"/>
      <c r="I103" s="2"/>
      <c r="J103" s="10"/>
      <c r="K103" s="2"/>
      <c r="L103" s="2"/>
      <c r="M103" s="10"/>
      <c r="N103" s="2"/>
      <c r="O103" s="2"/>
      <c r="P103" s="10"/>
      <c r="Q103" s="2"/>
      <c r="R103" s="2"/>
      <c r="S103" s="10"/>
      <c r="T103" s="2"/>
      <c r="U103" s="2"/>
      <c r="V103" s="10"/>
      <c r="W103" s="2"/>
      <c r="X103" s="2"/>
      <c r="Y103" s="2"/>
      <c r="Z103" s="2"/>
      <c r="AA103" s="2"/>
      <c r="AB103" s="2"/>
    </row>
    <row r="104" spans="1:28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8">
      <c r="A105" s="2"/>
      <c r="B105" s="2"/>
      <c r="C105" s="2"/>
      <c r="D105" s="2"/>
      <c r="E105" s="2"/>
      <c r="F105" s="2"/>
      <c r="G105" s="11" t="s">
        <v>92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</sheetData>
  <pageMargins left="0.75" right="0.75" top="1" bottom="1" header="0.5" footer="0.5"/>
  <pageSetup paperSize="9" scale="70" orientation="portrait" useFirstPageNumber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27"/>
  <sheetViews>
    <sheetView showGridLines="0" zoomScaleNormal="100" workbookViewId="0"/>
  </sheetViews>
  <sheetFormatPr defaultRowHeight="14.25"/>
  <cols>
    <col min="3" max="3" width="31.75" customWidth="1"/>
    <col min="4" max="4" width="10.25" customWidth="1"/>
    <col min="5" max="11" width="8" hidden="1" customWidth="1"/>
    <col min="12" max="12" width="25" hidden="1" customWidth="1"/>
    <col min="13" max="13" width="25.125" hidden="1" customWidth="1"/>
    <col min="14" max="16" width="8" hidden="1" customWidth="1"/>
    <col min="17" max="17" width="8.875" bestFit="1" customWidth="1"/>
    <col min="18" max="18" width="9" hidden="1" customWidth="1"/>
    <col min="19" max="19" width="0" hidden="1" customWidth="1"/>
  </cols>
  <sheetData>
    <row r="2" spans="1:18">
      <c r="A2" s="12"/>
      <c r="B2" s="13"/>
      <c r="C2" s="13" t="s">
        <v>53</v>
      </c>
      <c r="D2" s="13" t="str">
        <f>INDEX(Fixtures!B6:B17,F2)</f>
        <v>D</v>
      </c>
      <c r="E2" s="12" t="str">
        <f>VLOOKUP(D2,Fixtures!B6:C18,2)</f>
        <v>The Farmers</v>
      </c>
      <c r="F2" s="12">
        <v>4</v>
      </c>
      <c r="G2" s="12"/>
      <c r="H2" s="13" t="s">
        <v>54</v>
      </c>
      <c r="I2" s="13" t="s">
        <v>55</v>
      </c>
      <c r="J2" s="13" t="s">
        <v>56</v>
      </c>
      <c r="K2" s="13" t="s">
        <v>55</v>
      </c>
      <c r="L2" s="12"/>
      <c r="M2" s="12"/>
      <c r="N2" s="12"/>
      <c r="O2" s="12"/>
      <c r="P2" s="12"/>
      <c r="Q2" s="12"/>
      <c r="R2" s="12">
        <f ca="1">SUM(R5:R21)</f>
        <v>1</v>
      </c>
    </row>
    <row r="3" spans="1:18">
      <c r="A3" s="12"/>
      <c r="B3" s="12"/>
      <c r="C3" s="12"/>
      <c r="D3" s="12"/>
      <c r="E3" s="12"/>
      <c r="F3" s="12"/>
      <c r="G3" s="12"/>
      <c r="H3" s="13" t="s">
        <v>57</v>
      </c>
      <c r="I3" s="13" t="s">
        <v>58</v>
      </c>
      <c r="J3" s="13" t="s">
        <v>57</v>
      </c>
      <c r="K3" s="13" t="s">
        <v>58</v>
      </c>
      <c r="L3" s="12"/>
      <c r="M3" s="12"/>
      <c r="N3" s="12"/>
      <c r="O3" s="12"/>
      <c r="P3" s="12"/>
      <c r="Q3" s="12"/>
      <c r="R3" s="12"/>
    </row>
    <row r="4" spans="1:18" ht="15" thickBot="1">
      <c r="A4" s="12"/>
      <c r="B4" s="14" t="s">
        <v>59</v>
      </c>
      <c r="C4" s="15" t="s">
        <v>60</v>
      </c>
      <c r="D4" s="15" t="s">
        <v>61</v>
      </c>
      <c r="E4" s="15"/>
      <c r="F4" s="15"/>
      <c r="G4" s="15"/>
      <c r="H4" s="15" t="s">
        <v>62</v>
      </c>
      <c r="I4" s="15" t="s">
        <v>62</v>
      </c>
      <c r="J4" s="15" t="s">
        <v>62</v>
      </c>
      <c r="K4" s="15" t="s">
        <v>62</v>
      </c>
      <c r="L4" s="15"/>
      <c r="M4" s="15"/>
      <c r="N4" s="15" t="s">
        <v>63</v>
      </c>
      <c r="O4" s="15" t="s">
        <v>64</v>
      </c>
      <c r="P4" s="15" t="s">
        <v>58</v>
      </c>
      <c r="Q4" s="15" t="s">
        <v>65</v>
      </c>
      <c r="R4" s="12"/>
    </row>
    <row r="5" spans="1:18" ht="15" thickTop="1">
      <c r="A5" s="16" t="str">
        <f ca="1">IF(D5="H",$O5,$N5)</f>
        <v>H</v>
      </c>
      <c r="B5" s="17">
        <v>1</v>
      </c>
      <c r="C5" s="18" t="str">
        <f ca="1">VLOOKUP(A5,Fixtures!$B$6:$C$17,2)</f>
        <v>West Byfleet</v>
      </c>
      <c r="D5" s="19" t="str">
        <f ca="1">IF(ISNA(F5),"A","H")</f>
        <v>H</v>
      </c>
      <c r="E5" s="18"/>
      <c r="F5" s="18">
        <f t="shared" ref="F5:F22" ca="1" si="0">MATCH($D$2,INDIRECT("Fixtures!" &amp; H5 &amp; I5 &amp; ":" &amp; H5 &amp; K5),0)</f>
        <v>3</v>
      </c>
      <c r="G5" s="18" t="e">
        <f t="shared" ref="G5:G22" ca="1" si="1">MATCH($D$2,INDIRECT("Fixtures!" &amp; J5 &amp; I5 &amp; ":" &amp; J5 &amp; K5),0)</f>
        <v>#N/A</v>
      </c>
      <c r="H5" s="18" t="s">
        <v>4</v>
      </c>
      <c r="I5" s="18">
        <v>7</v>
      </c>
      <c r="J5" s="18" t="s">
        <v>14</v>
      </c>
      <c r="K5" s="18">
        <f>I5+5</f>
        <v>12</v>
      </c>
      <c r="L5" s="18" t="s">
        <v>66</v>
      </c>
      <c r="M5" s="18" t="str">
        <f t="shared" ref="M5:M22" si="2">"MATCH($D$2,Fixtures!" &amp; J5 &amp; I5 &amp; ":" &amp; J5 &amp;K5 &amp; ",0)"</f>
        <v>MATCH($D$2,Fixtures!K7:K12,0)</v>
      </c>
      <c r="N5" s="18" t="str">
        <f t="shared" ref="N5:N22" ca="1" si="3">INDEX(INDIRECT("Fixtures!" &amp; H5 &amp; I5 &amp; ":" &amp; H5 &amp; K5),$P5)</f>
        <v>D</v>
      </c>
      <c r="O5" s="18" t="str">
        <f t="shared" ref="O5:O22" ca="1" si="4">INDEX(INDIRECT("Fixtures!" &amp; J5 &amp; I5 &amp; ":" &amp; J5 &amp; K5),$P5)</f>
        <v>H</v>
      </c>
      <c r="P5" s="18">
        <f ca="1">IF(ISNA(F5),G5,F5)</f>
        <v>3</v>
      </c>
      <c r="Q5" s="20">
        <v>43354</v>
      </c>
      <c r="R5" s="33"/>
    </row>
    <row r="6" spans="1:18">
      <c r="A6" s="16" t="str">
        <f t="shared" ref="A6:A26" ca="1" si="5">IF(D6="H",$O6,$N6)</f>
        <v>J</v>
      </c>
      <c r="B6" s="17">
        <v>2</v>
      </c>
      <c r="C6" s="18" t="str">
        <f ca="1">VLOOKUP(A6,Fixtures!$B$6:$C$17,2)</f>
        <v>Arnie's Army</v>
      </c>
      <c r="D6" s="19" t="str">
        <f t="shared" ref="D6:D22" ca="1" si="6">IF(ISNA(F6),"A","H")</f>
        <v>A</v>
      </c>
      <c r="E6" s="18"/>
      <c r="F6" s="18" t="e">
        <f t="shared" ca="1" si="0"/>
        <v>#N/A</v>
      </c>
      <c r="G6" s="18">
        <f t="shared" ca="1" si="1"/>
        <v>5</v>
      </c>
      <c r="H6" s="18" t="s">
        <v>67</v>
      </c>
      <c r="I6" s="18">
        <v>7</v>
      </c>
      <c r="J6" s="18" t="s">
        <v>68</v>
      </c>
      <c r="K6" s="18">
        <f t="shared" ref="K6:K22" si="7">I6+5</f>
        <v>12</v>
      </c>
      <c r="L6" s="18" t="str">
        <f t="shared" ref="L6:L22" si="8">"MATCH($D$2,Fixtures!" &amp; H6 &amp; I6 &amp; ":" &amp; H6 &amp; K6 &amp; ",0)"</f>
        <v>MATCH($D$2,Fixtures!N7:N12,0)</v>
      </c>
      <c r="M6" s="18" t="str">
        <f t="shared" si="2"/>
        <v>MATCH($D$2,Fixtures!Q7:Q12,0)</v>
      </c>
      <c r="N6" s="18" t="str">
        <f t="shared" ca="1" si="3"/>
        <v>J</v>
      </c>
      <c r="O6" s="18" t="str">
        <f t="shared" ca="1" si="4"/>
        <v>D</v>
      </c>
      <c r="P6" s="18">
        <f t="shared" ref="P6:P22" ca="1" si="9">IF(ISNA(F6),G6,F6)</f>
        <v>5</v>
      </c>
      <c r="Q6" s="20">
        <v>43361</v>
      </c>
      <c r="R6" s="26">
        <f ca="1">IF(D6="A",0,1)</f>
        <v>0</v>
      </c>
    </row>
    <row r="7" spans="1:18">
      <c r="A7" s="16" t="str">
        <f t="shared" ca="1" si="5"/>
        <v>A</v>
      </c>
      <c r="B7" s="17">
        <v>3</v>
      </c>
      <c r="C7" s="18" t="str">
        <f ca="1">VLOOKUP(A7,Fixtures!$B$6:$C$17,2)</f>
        <v>WPBL</v>
      </c>
      <c r="D7" s="19" t="str">
        <f t="shared" ca="1" si="6"/>
        <v>A</v>
      </c>
      <c r="E7" s="18"/>
      <c r="F7" s="18" t="e">
        <f t="shared" ca="1" si="0"/>
        <v>#N/A</v>
      </c>
      <c r="G7" s="18">
        <f t="shared" ca="1" si="1"/>
        <v>2</v>
      </c>
      <c r="H7" s="18" t="s">
        <v>69</v>
      </c>
      <c r="I7" s="18">
        <v>7</v>
      </c>
      <c r="J7" s="18" t="s">
        <v>70</v>
      </c>
      <c r="K7" s="18">
        <f t="shared" si="7"/>
        <v>12</v>
      </c>
      <c r="L7" s="18" t="str">
        <f t="shared" si="8"/>
        <v>MATCH($D$2,Fixtures!T7:T12,0)</v>
      </c>
      <c r="M7" s="18" t="str">
        <f t="shared" si="2"/>
        <v>MATCH($D$2,Fixtures!W7:W12,0)</v>
      </c>
      <c r="N7" s="18" t="str">
        <f t="shared" ca="1" si="3"/>
        <v>A</v>
      </c>
      <c r="O7" s="18" t="str">
        <f t="shared" ca="1" si="4"/>
        <v>D</v>
      </c>
      <c r="P7" s="18">
        <f t="shared" ca="1" si="9"/>
        <v>2</v>
      </c>
      <c r="Q7" s="20">
        <v>43368</v>
      </c>
      <c r="R7" s="26">
        <f ca="1">IF(D7="A",0,1)</f>
        <v>0</v>
      </c>
    </row>
    <row r="8" spans="1:18">
      <c r="A8" s="16" t="str">
        <f t="shared" ca="1" si="5"/>
        <v>B</v>
      </c>
      <c r="B8" s="17">
        <v>4</v>
      </c>
      <c r="C8" s="18" t="str">
        <f ca="1">VLOOKUP(A8,Fixtures!$B$6:$C$17,2)</f>
        <v>Sunbury RBL</v>
      </c>
      <c r="D8" s="19" t="str">
        <f t="shared" ca="1" si="6"/>
        <v>A</v>
      </c>
      <c r="E8" s="18"/>
      <c r="F8" s="18" t="e">
        <f t="shared" ca="1" si="0"/>
        <v>#N/A</v>
      </c>
      <c r="G8" s="18">
        <f t="shared" ca="1" si="1"/>
        <v>2</v>
      </c>
      <c r="H8" s="18" t="s">
        <v>4</v>
      </c>
      <c r="I8" s="18">
        <v>16</v>
      </c>
      <c r="J8" s="18" t="s">
        <v>14</v>
      </c>
      <c r="K8" s="18">
        <f t="shared" si="7"/>
        <v>21</v>
      </c>
      <c r="L8" s="18" t="str">
        <f t="shared" si="8"/>
        <v>MATCH($D$2,Fixtures!H16:H21,0)</v>
      </c>
      <c r="M8" s="18" t="str">
        <f t="shared" si="2"/>
        <v>MATCH($D$2,Fixtures!K16:K21,0)</v>
      </c>
      <c r="N8" s="18" t="str">
        <f t="shared" ca="1" si="3"/>
        <v>B</v>
      </c>
      <c r="O8" s="18" t="str">
        <f t="shared" ca="1" si="4"/>
        <v>D</v>
      </c>
      <c r="P8" s="18">
        <f t="shared" ca="1" si="9"/>
        <v>2</v>
      </c>
      <c r="Q8" s="20">
        <v>43375</v>
      </c>
      <c r="R8" s="26">
        <f ca="1">IF(D8="A",0,1)</f>
        <v>0</v>
      </c>
    </row>
    <row r="9" spans="1:18">
      <c r="A9" s="16" t="str">
        <f t="shared" ca="1" si="5"/>
        <v>C</v>
      </c>
      <c r="B9" s="17">
        <v>5</v>
      </c>
      <c r="C9" s="18" t="str">
        <f ca="1">VLOOKUP(A9,Fixtures!$B$6:$C$17,2)</f>
        <v>Epsom Cons</v>
      </c>
      <c r="D9" s="19" t="str">
        <f t="shared" ca="1" si="6"/>
        <v>H</v>
      </c>
      <c r="E9" s="18"/>
      <c r="F9" s="18">
        <f t="shared" ca="1" si="0"/>
        <v>1</v>
      </c>
      <c r="G9" s="18" t="e">
        <f t="shared" ca="1" si="1"/>
        <v>#N/A</v>
      </c>
      <c r="H9" s="18" t="s">
        <v>67</v>
      </c>
      <c r="I9" s="18">
        <v>16</v>
      </c>
      <c r="J9" s="18" t="s">
        <v>68</v>
      </c>
      <c r="K9" s="18">
        <f t="shared" si="7"/>
        <v>21</v>
      </c>
      <c r="L9" s="18" t="str">
        <f t="shared" si="8"/>
        <v>MATCH($D$2,Fixtures!N16:N21,0)</v>
      </c>
      <c r="M9" s="18" t="str">
        <f t="shared" si="2"/>
        <v>MATCH($D$2,Fixtures!Q16:Q21,0)</v>
      </c>
      <c r="N9" s="18" t="str">
        <f t="shared" ca="1" si="3"/>
        <v>D</v>
      </c>
      <c r="O9" s="18" t="str">
        <f t="shared" ca="1" si="4"/>
        <v>C</v>
      </c>
      <c r="P9" s="18">
        <f t="shared" ca="1" si="9"/>
        <v>1</v>
      </c>
      <c r="Q9" s="20">
        <v>43382</v>
      </c>
      <c r="R9" s="33"/>
    </row>
    <row r="10" spans="1:18">
      <c r="A10" s="16" t="str">
        <f t="shared" ca="1" si="5"/>
        <v>K</v>
      </c>
      <c r="B10" s="17">
        <v>6</v>
      </c>
      <c r="C10" s="18" t="str">
        <f ca="1">VLOOKUP(A10,Fixtures!$B$6:$C$17,2)</f>
        <v>WWMC</v>
      </c>
      <c r="D10" s="19" t="str">
        <f t="shared" ca="1" si="6"/>
        <v>H</v>
      </c>
      <c r="E10" s="18"/>
      <c r="F10" s="18">
        <f t="shared" ca="1" si="0"/>
        <v>4</v>
      </c>
      <c r="G10" s="18" t="e">
        <f t="shared" ca="1" si="1"/>
        <v>#N/A</v>
      </c>
      <c r="H10" s="18" t="s">
        <v>4</v>
      </c>
      <c r="I10" s="18">
        <v>25</v>
      </c>
      <c r="J10" s="18" t="s">
        <v>14</v>
      </c>
      <c r="K10" s="18">
        <f t="shared" si="7"/>
        <v>30</v>
      </c>
      <c r="L10" s="18" t="str">
        <f t="shared" si="8"/>
        <v>MATCH($D$2,Fixtures!H25:H30,0)</v>
      </c>
      <c r="M10" s="18" t="str">
        <f t="shared" si="2"/>
        <v>MATCH($D$2,Fixtures!K25:K30,0)</v>
      </c>
      <c r="N10" s="18" t="str">
        <f t="shared" ca="1" si="3"/>
        <v>D</v>
      </c>
      <c r="O10" s="18" t="str">
        <f t="shared" ca="1" si="4"/>
        <v>K</v>
      </c>
      <c r="P10" s="18">
        <f t="shared" ca="1" si="9"/>
        <v>4</v>
      </c>
      <c r="Q10" s="20">
        <v>43396</v>
      </c>
      <c r="R10" s="22"/>
    </row>
    <row r="11" spans="1:18">
      <c r="A11" s="16" t="str">
        <f t="shared" ca="1" si="5"/>
        <v>E</v>
      </c>
      <c r="B11" s="17">
        <v>7</v>
      </c>
      <c r="C11" s="18" t="str">
        <f ca="1">VLOOKUP(A11,Fixtures!$B$6:$C$17,2)</f>
        <v>St Peter's</v>
      </c>
      <c r="D11" s="19" t="str">
        <f t="shared" ca="1" si="6"/>
        <v>A</v>
      </c>
      <c r="E11" s="18"/>
      <c r="F11" s="18" t="e">
        <f t="shared" ca="1" si="0"/>
        <v>#N/A</v>
      </c>
      <c r="G11" s="18">
        <f t="shared" ca="1" si="1"/>
        <v>1</v>
      </c>
      <c r="H11" s="18" t="s">
        <v>67</v>
      </c>
      <c r="I11" s="18">
        <v>25</v>
      </c>
      <c r="J11" s="18" t="s">
        <v>68</v>
      </c>
      <c r="K11" s="18">
        <f t="shared" si="7"/>
        <v>30</v>
      </c>
      <c r="L11" s="18" t="str">
        <f t="shared" si="8"/>
        <v>MATCH($D$2,Fixtures!N25:N30,0)</v>
      </c>
      <c r="M11" s="18" t="str">
        <f t="shared" si="2"/>
        <v>MATCH($D$2,Fixtures!Q25:Q30,0)</v>
      </c>
      <c r="N11" s="18" t="str">
        <f t="shared" ca="1" si="3"/>
        <v>E</v>
      </c>
      <c r="O11" s="18" t="str">
        <f t="shared" ca="1" si="4"/>
        <v>D</v>
      </c>
      <c r="P11" s="18">
        <f t="shared" ca="1" si="9"/>
        <v>1</v>
      </c>
      <c r="Q11" s="20">
        <v>43403</v>
      </c>
      <c r="R11" s="26">
        <f ca="1">IF(D11="A",0,1)</f>
        <v>0</v>
      </c>
    </row>
    <row r="12" spans="1:18">
      <c r="A12" s="16" t="str">
        <f t="shared" ca="1" si="5"/>
        <v>F</v>
      </c>
      <c r="B12" s="17">
        <v>8</v>
      </c>
      <c r="C12" s="18" t="str">
        <f ca="1">VLOOKUP(A12,Fixtures!$B$6:$C$17,2)</f>
        <v>Forestdale Forum</v>
      </c>
      <c r="D12" s="19" t="str">
        <f t="shared" ca="1" si="6"/>
        <v>H</v>
      </c>
      <c r="E12" s="18"/>
      <c r="F12" s="18">
        <f t="shared" ca="1" si="0"/>
        <v>4</v>
      </c>
      <c r="G12" s="18" t="e">
        <f t="shared" ca="1" si="1"/>
        <v>#N/A</v>
      </c>
      <c r="H12" s="18" t="s">
        <v>69</v>
      </c>
      <c r="I12" s="18">
        <v>25</v>
      </c>
      <c r="J12" s="18" t="s">
        <v>70</v>
      </c>
      <c r="K12" s="18">
        <f t="shared" si="7"/>
        <v>30</v>
      </c>
      <c r="L12" s="18" t="str">
        <f t="shared" si="8"/>
        <v>MATCH($D$2,Fixtures!T25:T30,0)</v>
      </c>
      <c r="M12" s="18" t="str">
        <f t="shared" si="2"/>
        <v>MATCH($D$2,Fixtures!W25:W30,0)</v>
      </c>
      <c r="N12" s="18" t="str">
        <f t="shared" ca="1" si="3"/>
        <v>D</v>
      </c>
      <c r="O12" s="18" t="str">
        <f t="shared" ca="1" si="4"/>
        <v>F</v>
      </c>
      <c r="P12" s="18">
        <f t="shared" ca="1" si="9"/>
        <v>4</v>
      </c>
      <c r="Q12" s="20">
        <v>43410</v>
      </c>
      <c r="R12" s="22"/>
    </row>
    <row r="13" spans="1:18">
      <c r="A13" s="16" t="str">
        <f t="shared" ca="1" si="5"/>
        <v>G</v>
      </c>
      <c r="B13" s="17">
        <v>9</v>
      </c>
      <c r="C13" s="18" t="str">
        <f ca="1">VLOOKUP(A13,Fixtures!$B$6:$C$17,2)</f>
        <v>Bishopsford</v>
      </c>
      <c r="D13" s="19" t="str">
        <f t="shared" ca="1" si="6"/>
        <v>A</v>
      </c>
      <c r="E13" s="18"/>
      <c r="F13" s="18" t="e">
        <f t="shared" ca="1" si="0"/>
        <v>#N/A</v>
      </c>
      <c r="G13" s="18">
        <f t="shared" ca="1" si="1"/>
        <v>2</v>
      </c>
      <c r="H13" s="18" t="s">
        <v>4</v>
      </c>
      <c r="I13" s="18">
        <v>34</v>
      </c>
      <c r="J13" s="18" t="s">
        <v>14</v>
      </c>
      <c r="K13" s="18">
        <f t="shared" si="7"/>
        <v>39</v>
      </c>
      <c r="L13" s="18" t="str">
        <f t="shared" si="8"/>
        <v>MATCH($D$2,Fixtures!H34:H39,0)</v>
      </c>
      <c r="M13" s="18" t="str">
        <f t="shared" si="2"/>
        <v>MATCH($D$2,Fixtures!K34:K39,0)</v>
      </c>
      <c r="N13" s="18" t="str">
        <f t="shared" ca="1" si="3"/>
        <v>G</v>
      </c>
      <c r="O13" s="18" t="str">
        <f t="shared" ca="1" si="4"/>
        <v>D</v>
      </c>
      <c r="P13" s="18">
        <f t="shared" ca="1" si="9"/>
        <v>2</v>
      </c>
      <c r="Q13" s="20">
        <v>43417</v>
      </c>
      <c r="R13" s="26">
        <f ca="1">IF(D13="A",0,1)</f>
        <v>0</v>
      </c>
    </row>
    <row r="14" spans="1:18">
      <c r="A14" s="16" t="str">
        <f t="shared" ca="1" si="5"/>
        <v>H</v>
      </c>
      <c r="B14" s="17">
        <v>10</v>
      </c>
      <c r="C14" s="18" t="str">
        <f ca="1">VLOOKUP(A14,Fixtures!$B$6:$C$17,2)</f>
        <v>West Byfleet</v>
      </c>
      <c r="D14" s="19" t="str">
        <f t="shared" ca="1" si="6"/>
        <v>A</v>
      </c>
      <c r="E14" s="18"/>
      <c r="F14" s="18" t="e">
        <f t="shared" ca="1" si="0"/>
        <v>#N/A</v>
      </c>
      <c r="G14" s="18">
        <f t="shared" ca="1" si="1"/>
        <v>3</v>
      </c>
      <c r="H14" s="18" t="s">
        <v>67</v>
      </c>
      <c r="I14" s="18">
        <v>34</v>
      </c>
      <c r="J14" s="18" t="s">
        <v>68</v>
      </c>
      <c r="K14" s="18">
        <f t="shared" si="7"/>
        <v>39</v>
      </c>
      <c r="L14" s="18" t="str">
        <f t="shared" si="8"/>
        <v>MATCH($D$2,Fixtures!N34:N39,0)</v>
      </c>
      <c r="M14" s="18" t="str">
        <f t="shared" si="2"/>
        <v>MATCH($D$2,Fixtures!Q34:Q39,0)</v>
      </c>
      <c r="N14" s="18" t="str">
        <f t="shared" ca="1" si="3"/>
        <v>H</v>
      </c>
      <c r="O14" s="18" t="str">
        <f t="shared" ca="1" si="4"/>
        <v>D</v>
      </c>
      <c r="P14" s="18">
        <f t="shared" ca="1" si="9"/>
        <v>3</v>
      </c>
      <c r="Q14" s="20">
        <v>43424</v>
      </c>
      <c r="R14" s="22"/>
    </row>
    <row r="15" spans="1:18">
      <c r="A15" s="16" t="str">
        <f t="shared" ca="1" si="5"/>
        <v>J</v>
      </c>
      <c r="B15" s="17">
        <v>11</v>
      </c>
      <c r="C15" s="18" t="str">
        <f ca="1">VLOOKUP(A15,Fixtures!$B$6:$C$17,2)</f>
        <v>Arnie's Army</v>
      </c>
      <c r="D15" s="19" t="str">
        <f t="shared" ca="1" si="6"/>
        <v>H</v>
      </c>
      <c r="E15" s="18"/>
      <c r="F15" s="18">
        <f t="shared" ca="1" si="0"/>
        <v>5</v>
      </c>
      <c r="G15" s="18" t="e">
        <f t="shared" ca="1" si="1"/>
        <v>#N/A</v>
      </c>
      <c r="H15" s="18" t="s">
        <v>69</v>
      </c>
      <c r="I15" s="18">
        <v>34</v>
      </c>
      <c r="J15" s="18" t="s">
        <v>70</v>
      </c>
      <c r="K15" s="18">
        <f t="shared" si="7"/>
        <v>39</v>
      </c>
      <c r="L15" s="18" t="str">
        <f t="shared" si="8"/>
        <v>MATCH($D$2,Fixtures!T34:T39,0)</v>
      </c>
      <c r="M15" s="18" t="str">
        <f t="shared" si="2"/>
        <v>MATCH($D$2,Fixtures!W34:W39,0)</v>
      </c>
      <c r="N15" s="18" t="str">
        <f t="shared" ca="1" si="3"/>
        <v>D</v>
      </c>
      <c r="O15" s="18" t="str">
        <f t="shared" ca="1" si="4"/>
        <v>J</v>
      </c>
      <c r="P15" s="18">
        <f t="shared" ca="1" si="9"/>
        <v>5</v>
      </c>
      <c r="Q15" s="20">
        <v>43431</v>
      </c>
      <c r="R15" s="26">
        <f ca="1">IF(D15="A",0,1)</f>
        <v>1</v>
      </c>
    </row>
    <row r="16" spans="1:18">
      <c r="A16" s="16" t="str">
        <f t="shared" ca="1" si="5"/>
        <v>A</v>
      </c>
      <c r="B16" s="17">
        <v>12</v>
      </c>
      <c r="C16" s="18" t="str">
        <f ca="1">VLOOKUP(A16,Fixtures!$B$6:$C$17,2)</f>
        <v>WPBL</v>
      </c>
      <c r="D16" s="19" t="str">
        <f t="shared" ca="1" si="6"/>
        <v>H</v>
      </c>
      <c r="E16" s="18"/>
      <c r="F16" s="18">
        <f t="shared" ca="1" si="0"/>
        <v>2</v>
      </c>
      <c r="G16" s="18" t="e">
        <f t="shared" ca="1" si="1"/>
        <v>#N/A</v>
      </c>
      <c r="H16" s="18" t="s">
        <v>4</v>
      </c>
      <c r="I16" s="18">
        <v>43</v>
      </c>
      <c r="J16" s="18" t="s">
        <v>14</v>
      </c>
      <c r="K16" s="18">
        <f t="shared" si="7"/>
        <v>48</v>
      </c>
      <c r="L16" s="18" t="str">
        <f t="shared" si="8"/>
        <v>MATCH($D$2,Fixtures!H43:H48,0)</v>
      </c>
      <c r="M16" s="18" t="str">
        <f t="shared" si="2"/>
        <v>MATCH($D$2,Fixtures!K43:K48,0)</v>
      </c>
      <c r="N16" s="18" t="str">
        <f t="shared" ca="1" si="3"/>
        <v>D</v>
      </c>
      <c r="O16" s="18" t="str">
        <f t="shared" ca="1" si="4"/>
        <v>A</v>
      </c>
      <c r="P16" s="18">
        <f t="shared" ca="1" si="9"/>
        <v>2</v>
      </c>
      <c r="Q16" s="20">
        <v>43438</v>
      </c>
      <c r="R16" s="22"/>
    </row>
    <row r="17" spans="1:19">
      <c r="A17" s="16" t="str">
        <f t="shared" ca="1" si="5"/>
        <v>B</v>
      </c>
      <c r="B17" s="17">
        <v>13</v>
      </c>
      <c r="C17" s="18" t="str">
        <f ca="1">VLOOKUP(A17,Fixtures!$B$6:$C$17,2)</f>
        <v>Sunbury RBL</v>
      </c>
      <c r="D17" s="19" t="str">
        <f t="shared" ca="1" si="6"/>
        <v>H</v>
      </c>
      <c r="E17" s="18"/>
      <c r="F17" s="18">
        <f t="shared" ca="1" si="0"/>
        <v>2</v>
      </c>
      <c r="G17" s="18" t="e">
        <f t="shared" ca="1" si="1"/>
        <v>#N/A</v>
      </c>
      <c r="H17" s="18" t="s">
        <v>4</v>
      </c>
      <c r="I17" s="18">
        <v>61</v>
      </c>
      <c r="J17" s="18" t="s">
        <v>14</v>
      </c>
      <c r="K17" s="18">
        <f t="shared" si="7"/>
        <v>66</v>
      </c>
      <c r="L17" s="18" t="str">
        <f t="shared" si="8"/>
        <v>MATCH($D$2,Fixtures!H61:H66,0)</v>
      </c>
      <c r="M17" s="18" t="str">
        <f t="shared" si="2"/>
        <v>MATCH($D$2,Fixtures!K61:K66,0)</v>
      </c>
      <c r="N17" s="18" t="str">
        <f t="shared" ca="1" si="3"/>
        <v>D</v>
      </c>
      <c r="O17" s="18" t="str">
        <f t="shared" ca="1" si="4"/>
        <v>B</v>
      </c>
      <c r="P17" s="18">
        <f t="shared" ca="1" si="9"/>
        <v>2</v>
      </c>
      <c r="Q17" s="20">
        <v>43480</v>
      </c>
      <c r="R17" s="33"/>
    </row>
    <row r="18" spans="1:19">
      <c r="A18" s="16" t="str">
        <f t="shared" ca="1" si="5"/>
        <v>C</v>
      </c>
      <c r="B18" s="17">
        <v>14</v>
      </c>
      <c r="C18" s="18" t="str">
        <f ca="1">VLOOKUP(A18,Fixtures!$B$6:$C$17,2)</f>
        <v>Epsom Cons</v>
      </c>
      <c r="D18" s="19" t="str">
        <f t="shared" ca="1" si="6"/>
        <v>A</v>
      </c>
      <c r="E18" s="18"/>
      <c r="F18" s="18" t="e">
        <f t="shared" ca="1" si="0"/>
        <v>#N/A</v>
      </c>
      <c r="G18" s="18">
        <f t="shared" ca="1" si="1"/>
        <v>1</v>
      </c>
      <c r="H18" s="18" t="s">
        <v>67</v>
      </c>
      <c r="I18" s="18">
        <v>61</v>
      </c>
      <c r="J18" s="18" t="s">
        <v>68</v>
      </c>
      <c r="K18" s="18">
        <f t="shared" si="7"/>
        <v>66</v>
      </c>
      <c r="L18" s="18" t="str">
        <f t="shared" si="8"/>
        <v>MATCH($D$2,Fixtures!N61:N66,0)</v>
      </c>
      <c r="M18" s="18" t="str">
        <f t="shared" si="2"/>
        <v>MATCH($D$2,Fixtures!Q61:Q66,0)</v>
      </c>
      <c r="N18" s="18" t="str">
        <f t="shared" ca="1" si="3"/>
        <v>C</v>
      </c>
      <c r="O18" s="18" t="str">
        <f t="shared" ca="1" si="4"/>
        <v>D</v>
      </c>
      <c r="P18" s="18">
        <f t="shared" ca="1" si="9"/>
        <v>1</v>
      </c>
      <c r="Q18" s="20">
        <v>43487</v>
      </c>
      <c r="R18" s="26">
        <f ca="1">IF(D18="A",0,1)</f>
        <v>0</v>
      </c>
    </row>
    <row r="19" spans="1:19">
      <c r="A19" s="16" t="str">
        <f t="shared" ca="1" si="5"/>
        <v>K</v>
      </c>
      <c r="B19" s="17">
        <v>15</v>
      </c>
      <c r="C19" s="18" t="str">
        <f ca="1">VLOOKUP(A19,Fixtures!$B$6:$C$17,2)</f>
        <v>WWMC</v>
      </c>
      <c r="D19" s="19" t="str">
        <f t="shared" ca="1" si="6"/>
        <v>A</v>
      </c>
      <c r="E19" s="18"/>
      <c r="F19" s="18" t="e">
        <f t="shared" ca="1" si="0"/>
        <v>#N/A</v>
      </c>
      <c r="G19" s="18">
        <f t="shared" ca="1" si="1"/>
        <v>4</v>
      </c>
      <c r="H19" s="18" t="s">
        <v>4</v>
      </c>
      <c r="I19" s="18">
        <v>70</v>
      </c>
      <c r="J19" s="18" t="s">
        <v>14</v>
      </c>
      <c r="K19" s="18">
        <f t="shared" si="7"/>
        <v>75</v>
      </c>
      <c r="L19" s="18" t="str">
        <f t="shared" si="8"/>
        <v>MATCH($D$2,Fixtures!H70:H75,0)</v>
      </c>
      <c r="M19" s="18" t="str">
        <f t="shared" si="2"/>
        <v>MATCH($D$2,Fixtures!K70:K75,0)</v>
      </c>
      <c r="N19" s="18" t="str">
        <f t="shared" ca="1" si="3"/>
        <v>K</v>
      </c>
      <c r="O19" s="18" t="str">
        <f t="shared" ca="1" si="4"/>
        <v>D</v>
      </c>
      <c r="P19" s="18">
        <f t="shared" ca="1" si="9"/>
        <v>4</v>
      </c>
      <c r="Q19" s="20">
        <v>43501</v>
      </c>
      <c r="R19" s="26">
        <f ca="1">IF(D19="A",0,1)</f>
        <v>0</v>
      </c>
    </row>
    <row r="20" spans="1:19">
      <c r="A20" s="16" t="str">
        <f t="shared" ca="1" si="5"/>
        <v>E</v>
      </c>
      <c r="B20" s="17">
        <v>16</v>
      </c>
      <c r="C20" s="18" t="str">
        <f ca="1">VLOOKUP(A20,Fixtures!$B$6:$C$17,2)</f>
        <v>St Peter's</v>
      </c>
      <c r="D20" s="19" t="str">
        <f t="shared" ca="1" si="6"/>
        <v>H</v>
      </c>
      <c r="E20" s="18"/>
      <c r="F20" s="18">
        <f t="shared" ca="1" si="0"/>
        <v>1</v>
      </c>
      <c r="G20" s="18" t="e">
        <f t="shared" ca="1" si="1"/>
        <v>#N/A</v>
      </c>
      <c r="H20" s="18" t="s">
        <v>67</v>
      </c>
      <c r="I20" s="18">
        <v>70</v>
      </c>
      <c r="J20" s="18" t="s">
        <v>68</v>
      </c>
      <c r="K20" s="18">
        <f t="shared" si="7"/>
        <v>75</v>
      </c>
      <c r="L20" s="18" t="str">
        <f t="shared" si="8"/>
        <v>MATCH($D$2,Fixtures!N70:N75,0)</v>
      </c>
      <c r="M20" s="18" t="str">
        <f t="shared" si="2"/>
        <v>MATCH($D$2,Fixtures!Q70:Q75,0)</v>
      </c>
      <c r="N20" s="18" t="str">
        <f t="shared" ca="1" si="3"/>
        <v>D</v>
      </c>
      <c r="O20" s="18" t="str">
        <f t="shared" ca="1" si="4"/>
        <v>E</v>
      </c>
      <c r="P20" s="18">
        <f t="shared" ca="1" si="9"/>
        <v>1</v>
      </c>
      <c r="Q20" s="20">
        <v>43508</v>
      </c>
      <c r="R20" s="23"/>
    </row>
    <row r="21" spans="1:19">
      <c r="A21" s="16" t="str">
        <f t="shared" ca="1" si="5"/>
        <v>F</v>
      </c>
      <c r="B21" s="17">
        <v>17</v>
      </c>
      <c r="C21" s="18" t="str">
        <f ca="1">VLOOKUP(A21,Fixtures!$B$6:$C$17,2)</f>
        <v>Forestdale Forum</v>
      </c>
      <c r="D21" s="19" t="str">
        <f t="shared" ca="1" si="6"/>
        <v>A</v>
      </c>
      <c r="E21" s="18"/>
      <c r="F21" s="18" t="e">
        <f t="shared" ca="1" si="0"/>
        <v>#N/A</v>
      </c>
      <c r="G21" s="18">
        <f t="shared" ca="1" si="1"/>
        <v>4</v>
      </c>
      <c r="H21" s="18" t="s">
        <v>69</v>
      </c>
      <c r="I21" s="18">
        <v>70</v>
      </c>
      <c r="J21" s="18" t="s">
        <v>70</v>
      </c>
      <c r="K21" s="18">
        <f t="shared" si="7"/>
        <v>75</v>
      </c>
      <c r="L21" s="18" t="str">
        <f t="shared" si="8"/>
        <v>MATCH($D$2,Fixtures!T70:T75,0)</v>
      </c>
      <c r="M21" s="18" t="str">
        <f t="shared" si="2"/>
        <v>MATCH($D$2,Fixtures!W70:W75,0)</v>
      </c>
      <c r="N21" s="18" t="str">
        <f t="shared" ca="1" si="3"/>
        <v>F</v>
      </c>
      <c r="O21" s="18" t="str">
        <f t="shared" ca="1" si="4"/>
        <v>D</v>
      </c>
      <c r="P21" s="18">
        <f t="shared" ca="1" si="9"/>
        <v>4</v>
      </c>
      <c r="Q21" s="20">
        <v>43515</v>
      </c>
      <c r="R21" s="26">
        <f ca="1">IF(D21="A",0,1)</f>
        <v>0</v>
      </c>
    </row>
    <row r="22" spans="1:19">
      <c r="A22" s="16" t="str">
        <f t="shared" ca="1" si="5"/>
        <v>G</v>
      </c>
      <c r="B22" s="17">
        <v>18</v>
      </c>
      <c r="C22" s="18" t="str">
        <f ca="1">VLOOKUP(A22,Fixtures!$B$6:$C$17,2)</f>
        <v>Bishopsford</v>
      </c>
      <c r="D22" s="19" t="str">
        <f t="shared" ca="1" si="6"/>
        <v>H</v>
      </c>
      <c r="E22" s="18"/>
      <c r="F22" s="18">
        <f t="shared" ca="1" si="0"/>
        <v>2</v>
      </c>
      <c r="G22" s="18" t="e">
        <f t="shared" ca="1" si="1"/>
        <v>#N/A</v>
      </c>
      <c r="H22" s="18" t="s">
        <v>69</v>
      </c>
      <c r="I22" s="18">
        <v>80</v>
      </c>
      <c r="J22" s="18" t="s">
        <v>70</v>
      </c>
      <c r="K22" s="18">
        <f t="shared" si="7"/>
        <v>85</v>
      </c>
      <c r="L22" s="18" t="str">
        <f t="shared" si="8"/>
        <v>MATCH($D$2,Fixtures!T80:T85,0)</v>
      </c>
      <c r="M22" s="18" t="str">
        <f t="shared" si="2"/>
        <v>MATCH($D$2,Fixtures!W80:W85,0)</v>
      </c>
      <c r="N22" s="18" t="str">
        <f t="shared" ca="1" si="3"/>
        <v>D</v>
      </c>
      <c r="O22" s="18" t="str">
        <f t="shared" ca="1" si="4"/>
        <v>G</v>
      </c>
      <c r="P22" s="18">
        <f t="shared" ca="1" si="9"/>
        <v>2</v>
      </c>
      <c r="Q22" s="20">
        <v>43536</v>
      </c>
      <c r="R22" s="23"/>
    </row>
    <row r="23" spans="1:19" s="12" customFormat="1" hidden="1">
      <c r="A23" s="16" t="e">
        <f t="shared" ca="1" si="5"/>
        <v>#REF!</v>
      </c>
      <c r="B23" s="17">
        <v>19</v>
      </c>
      <c r="C23" s="18" t="e">
        <f ca="1">VLOOKUP(A23,Fixtures!$B$6:$C$17,2)</f>
        <v>#REF!</v>
      </c>
      <c r="D23" s="19" t="str">
        <f ca="1">IF(ISNA(F23),"A","H")</f>
        <v>H</v>
      </c>
      <c r="E23" s="18"/>
      <c r="F23" s="18" t="e">
        <f ca="1">MATCH($D$2,INDIRECT("Fixtures!" &amp; H23 &amp; I23 &amp; ":" &amp; H23 &amp; K23),0)</f>
        <v>#REF!</v>
      </c>
      <c r="G23" s="18" t="e">
        <f ca="1">MATCH($D$2,INDIRECT("Fixtures!" &amp; J23 &amp; I23 &amp; ":" &amp; J23 &amp; K23),0)</f>
        <v>#REF!</v>
      </c>
      <c r="H23" s="18"/>
      <c r="I23" s="18"/>
      <c r="J23" s="18"/>
      <c r="K23" s="18">
        <f>I23+5</f>
        <v>5</v>
      </c>
      <c r="L23" s="18" t="str">
        <f>"MATCH($D$2,Fixtures!" &amp; H23 &amp; I23 &amp; ":" &amp; H23 &amp; K23 &amp; ",0)"</f>
        <v>MATCH($D$2,Fixtures!:5,0)</v>
      </c>
      <c r="M23" s="18" t="str">
        <f>"MATCH($D$2,Fixtures!" &amp; J23 &amp; I23 &amp; ":" &amp; J23 &amp;K23 &amp; ",0)"</f>
        <v>MATCH($D$2,Fixtures!:5,0)</v>
      </c>
      <c r="N23" s="18" t="e">
        <f ca="1">INDEX(INDIRECT("Fixtures!" &amp; H23 &amp; I23 &amp; ":" &amp; H23 &amp; K23),$P23)</f>
        <v>#REF!</v>
      </c>
      <c r="O23" s="18" t="e">
        <f ca="1">INDEX(INDIRECT("Fixtures!" &amp; J23 &amp; I23 &amp; ":" &amp; J23 &amp; K23),$P23)</f>
        <v>#REF!</v>
      </c>
      <c r="P23" s="18" t="e">
        <f ca="1">IF(ISNA(F23),G23,F23)</f>
        <v>#REF!</v>
      </c>
      <c r="Q23" s="20">
        <v>42779</v>
      </c>
      <c r="R23" s="23"/>
      <c r="S23"/>
    </row>
    <row r="24" spans="1:19" hidden="1">
      <c r="A24" s="16" t="e">
        <f t="shared" ca="1" si="5"/>
        <v>#REF!</v>
      </c>
      <c r="B24" s="17">
        <v>20</v>
      </c>
      <c r="C24" s="18" t="e">
        <f ca="1">VLOOKUP(A24,Fixtures!$B$6:$C$17,2)</f>
        <v>#REF!</v>
      </c>
      <c r="D24" s="19" t="str">
        <f ca="1">IF(ISNA(F24),"A","H")</f>
        <v>H</v>
      </c>
      <c r="E24" s="18"/>
      <c r="F24" s="18" t="e">
        <f ca="1">MATCH($D$2,INDIRECT("Fixtures!" &amp; H24 &amp; I24 &amp; ":" &amp; H24 &amp; K24),0)</f>
        <v>#REF!</v>
      </c>
      <c r="G24" s="18" t="e">
        <f ca="1">MATCH($D$2,INDIRECT("Fixtures!" &amp; J24 &amp; I24 &amp; ":" &amp; J24 &amp; K24),0)</f>
        <v>#REF!</v>
      </c>
      <c r="H24" s="18"/>
      <c r="I24" s="18"/>
      <c r="J24" s="18"/>
      <c r="K24" s="18">
        <f>I24+5</f>
        <v>5</v>
      </c>
      <c r="L24" s="18" t="str">
        <f>"MATCH($D$2,Fixtures!" &amp; H24 &amp; I24 &amp; ":" &amp; H24 &amp; K24 &amp; ",0)"</f>
        <v>MATCH($D$2,Fixtures!:5,0)</v>
      </c>
      <c r="M24" s="18" t="str">
        <f>"MATCH($D$2,Fixtures!" &amp; J24 &amp; I24 &amp; ":" &amp; J24 &amp;K24 &amp; ",0)"</f>
        <v>MATCH($D$2,Fixtures!:5,0)</v>
      </c>
      <c r="N24" s="18" t="e">
        <f ca="1">INDEX(INDIRECT("Fixtures!" &amp; H24 &amp; I24 &amp; ":" &amp; H24 &amp; K24),$P24)</f>
        <v>#REF!</v>
      </c>
      <c r="O24" s="18" t="e">
        <f ca="1">INDEX(INDIRECT("Fixtures!" &amp; J24 &amp; I24 &amp; ":" &amp; J24 &amp; K24),$P24)</f>
        <v>#REF!</v>
      </c>
      <c r="P24" s="18" t="e">
        <f ca="1">IF(ISNA(F24),G24,F24)</f>
        <v>#REF!</v>
      </c>
      <c r="Q24" s="20">
        <v>42786</v>
      </c>
      <c r="R24" s="26">
        <f ca="1">IF(D24="A",0,1)</f>
        <v>1</v>
      </c>
    </row>
    <row r="25" spans="1:19" hidden="1">
      <c r="A25" s="16" t="e">
        <f t="shared" ca="1" si="5"/>
        <v>#REF!</v>
      </c>
      <c r="B25" s="17">
        <v>21</v>
      </c>
      <c r="C25" s="18" t="e">
        <f ca="1">VLOOKUP(A25,Fixtures!$B$6:$C$17,2)</f>
        <v>#REF!</v>
      </c>
      <c r="D25" s="19" t="str">
        <f ca="1">IF(ISNA(F25),"A","H")</f>
        <v>H</v>
      </c>
      <c r="E25" s="18"/>
      <c r="F25" s="18" t="e">
        <f ca="1">MATCH($D$2,INDIRECT("Fixtures!" &amp; H25 &amp; I25 &amp; ":" &amp; H25 &amp; K25),0)</f>
        <v>#REF!</v>
      </c>
      <c r="G25" s="18" t="e">
        <f ca="1">MATCH($D$2,INDIRECT("Fixtures!" &amp; J25 &amp; I25 &amp; ":" &amp; J25 &amp; K25),0)</f>
        <v>#REF!</v>
      </c>
      <c r="H25" s="18"/>
      <c r="I25" s="18"/>
      <c r="J25" s="18"/>
      <c r="K25" s="18">
        <f>I25+5</f>
        <v>5</v>
      </c>
      <c r="L25" s="18" t="str">
        <f>"MATCH($D$2,Fixtures!" &amp; H25 &amp; I25 &amp; ":" &amp; H25 &amp; K25 &amp; ",0)"</f>
        <v>MATCH($D$2,Fixtures!:5,0)</v>
      </c>
      <c r="M25" s="18" t="str">
        <f>"MATCH($D$2,Fixtures!" &amp; J25 &amp; I25 &amp; ":" &amp; J25 &amp;K25 &amp; ",0)"</f>
        <v>MATCH($D$2,Fixtures!:5,0)</v>
      </c>
      <c r="N25" s="18" t="e">
        <f ca="1">INDEX(INDIRECT("Fixtures!" &amp; H25 &amp; I25 &amp; ":" &amp; H25 &amp; K25),$P25)</f>
        <v>#REF!</v>
      </c>
      <c r="O25" s="18" t="e">
        <f ca="1">INDEX(INDIRECT("Fixtures!" &amp; J25 &amp; I25 &amp; ":" &amp; J25 &amp; K25),$P25)</f>
        <v>#REF!</v>
      </c>
      <c r="P25" s="18" t="e">
        <f ca="1">IF(ISNA(F25),G25,F25)</f>
        <v>#REF!</v>
      </c>
      <c r="Q25" s="20">
        <v>42793</v>
      </c>
      <c r="R25" s="23"/>
    </row>
    <row r="26" spans="1:19" hidden="1">
      <c r="A26" s="16" t="e">
        <f t="shared" ca="1" si="5"/>
        <v>#REF!</v>
      </c>
      <c r="B26" s="17">
        <v>22</v>
      </c>
      <c r="C26" s="18" t="e">
        <f ca="1">VLOOKUP(A26,Fixtures!$B$6:$C$17,2)</f>
        <v>#REF!</v>
      </c>
      <c r="D26" s="19" t="str">
        <f ca="1">IF(ISNA(F26),"A","H")</f>
        <v>H</v>
      </c>
      <c r="E26" s="18"/>
      <c r="F26" s="18" t="e">
        <f ca="1">MATCH($D$2,INDIRECT("Fixtures!" &amp; H26 &amp; I26 &amp; ":" &amp; H26 &amp; K26),0)</f>
        <v>#REF!</v>
      </c>
      <c r="G26" s="18" t="e">
        <f ca="1">MATCH($D$2,INDIRECT("Fixtures!" &amp; J26 &amp; I26 &amp; ":" &amp; J26 &amp; K26),0)</f>
        <v>#REF!</v>
      </c>
      <c r="H26" s="18"/>
      <c r="I26" s="18"/>
      <c r="J26" s="18"/>
      <c r="K26" s="18">
        <f>I26+5</f>
        <v>5</v>
      </c>
      <c r="L26" s="18" t="str">
        <f>"MATCH($D$2,Fixtures!" &amp; H26 &amp; I26 &amp; ":" &amp; H26 &amp; K26 &amp; ",0)"</f>
        <v>MATCH($D$2,Fixtures!:5,0)</v>
      </c>
      <c r="M26" s="18" t="str">
        <f>"MATCH($D$2,Fixtures!" &amp; J26 &amp; I26 &amp; ":" &amp; J26 &amp;K26 &amp; ",0)"</f>
        <v>MATCH($D$2,Fixtures!:5,0)</v>
      </c>
      <c r="N26" s="18" t="e">
        <f ca="1">INDEX(INDIRECT("Fixtures!" &amp; H26 &amp; I26 &amp; ":" &amp; H26 &amp; K26),$P26)</f>
        <v>#REF!</v>
      </c>
      <c r="O26" s="18" t="e">
        <f ca="1">INDEX(INDIRECT("Fixtures!" &amp; J26 &amp; I26 &amp; ":" &amp; J26 &amp; K26),$P26)</f>
        <v>#REF!</v>
      </c>
      <c r="P26" s="18" t="e">
        <f ca="1">IF(ISNA(F26),G26,F26)</f>
        <v>#REF!</v>
      </c>
      <c r="Q26" s="20">
        <v>42807</v>
      </c>
      <c r="R26" s="23"/>
    </row>
    <row r="27" spans="1:19">
      <c r="R27" s="23"/>
    </row>
  </sheetData>
  <conditionalFormatting sqref="B5:Q26">
    <cfRule type="expression" dxfId="16" priority="2">
      <formula>IF($D5="H",1,0)</formula>
    </cfRule>
    <cfRule type="expression" dxfId="15" priority="3">
      <formula>IF($D5="A",1,0)</formula>
    </cfRule>
  </conditionalFormatting>
  <conditionalFormatting sqref="C5:C26">
    <cfRule type="containsText" dxfId="14" priority="1" stopIfTrue="1" operator="containsText" text="Bye">
      <formula>NOT(ISERROR(SEARCH("Bye",C5)))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025">
              <controlPr defaultSize="0" autoLine="0" autoPict="0">
                <anchor moveWithCells="1">
                  <from>
                    <xdr:col>2</xdr:col>
                    <xdr:colOff>695325</xdr:colOff>
                    <xdr:row>0</xdr:row>
                    <xdr:rowOff>152400</xdr:rowOff>
                  </from>
                  <to>
                    <xdr:col>4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26"/>
  <sheetViews>
    <sheetView showGridLines="0" zoomScaleNormal="100" workbookViewId="0"/>
  </sheetViews>
  <sheetFormatPr defaultRowHeight="14.25"/>
  <cols>
    <col min="3" max="3" width="31.75" customWidth="1"/>
    <col min="4" max="4" width="10.25" customWidth="1"/>
    <col min="5" max="11" width="8" hidden="1" customWidth="1"/>
    <col min="12" max="12" width="25" hidden="1" customWidth="1"/>
    <col min="13" max="13" width="25.125" hidden="1" customWidth="1"/>
    <col min="14" max="16" width="8" hidden="1" customWidth="1"/>
    <col min="17" max="17" width="8.875" bestFit="1" customWidth="1"/>
    <col min="18" max="19" width="9" hidden="1" customWidth="1"/>
    <col min="20" max="20" width="9" customWidth="1"/>
    <col min="23" max="23" width="26.625" customWidth="1"/>
    <col min="25" max="36" width="9" hidden="1" customWidth="1"/>
  </cols>
  <sheetData>
    <row r="2" spans="1:37">
      <c r="A2" s="12"/>
      <c r="B2" s="13"/>
      <c r="C2" s="13" t="s">
        <v>53</v>
      </c>
      <c r="D2" s="13" t="str">
        <f>INDEX(Fixtures!B6:B17,F2)</f>
        <v>J</v>
      </c>
      <c r="E2" s="12" t="str">
        <f>VLOOKUP(D2,Fixtures!B6:C18,2)</f>
        <v>Arnie's Army</v>
      </c>
      <c r="F2" s="12">
        <v>9</v>
      </c>
      <c r="G2" s="12"/>
      <c r="H2" s="13" t="s">
        <v>54</v>
      </c>
      <c r="I2" s="13" t="s">
        <v>55</v>
      </c>
      <c r="J2" s="13" t="s">
        <v>56</v>
      </c>
      <c r="K2" s="13" t="s">
        <v>55</v>
      </c>
      <c r="L2" s="12"/>
      <c r="M2" s="12"/>
      <c r="N2" s="12"/>
      <c r="O2" s="12"/>
      <c r="P2" s="12"/>
      <c r="Q2" s="12"/>
      <c r="R2" s="12">
        <f ca="1">SUM(R5:R21)</f>
        <v>5</v>
      </c>
      <c r="U2" s="12"/>
      <c r="V2" s="13"/>
      <c r="W2" s="13" t="s">
        <v>53</v>
      </c>
      <c r="X2" s="13" t="str">
        <f>INDEX(Fixtures!B6:B17,Z2)</f>
        <v>E</v>
      </c>
      <c r="Y2" s="12" t="str">
        <f>VLOOKUP(X2,Fixtures!T6:U18,2)</f>
        <v>v</v>
      </c>
      <c r="Z2" s="12">
        <v>5</v>
      </c>
      <c r="AA2" s="12"/>
      <c r="AB2" s="13" t="s">
        <v>54</v>
      </c>
      <c r="AC2" s="13" t="s">
        <v>55</v>
      </c>
      <c r="AD2" s="13" t="s">
        <v>56</v>
      </c>
      <c r="AE2" s="13" t="s">
        <v>55</v>
      </c>
      <c r="AF2" s="12"/>
      <c r="AG2" s="12"/>
      <c r="AH2" s="12"/>
      <c r="AI2" s="12"/>
      <c r="AJ2" s="12"/>
      <c r="AK2" s="12"/>
    </row>
    <row r="3" spans="1:37">
      <c r="A3" s="12"/>
      <c r="B3" s="12"/>
      <c r="C3" s="12"/>
      <c r="D3" s="12"/>
      <c r="E3" s="12"/>
      <c r="F3" s="12"/>
      <c r="G3" s="12"/>
      <c r="H3" s="13" t="s">
        <v>57</v>
      </c>
      <c r="I3" s="13" t="s">
        <v>58</v>
      </c>
      <c r="J3" s="13" t="s">
        <v>57</v>
      </c>
      <c r="K3" s="13" t="s">
        <v>58</v>
      </c>
      <c r="L3" s="12"/>
      <c r="M3" s="12"/>
      <c r="N3" s="12"/>
      <c r="O3" s="12"/>
      <c r="P3" s="12"/>
      <c r="Q3" s="12"/>
      <c r="R3" s="12"/>
      <c r="U3" s="12"/>
      <c r="V3" s="12"/>
      <c r="W3" s="12"/>
      <c r="X3" s="12"/>
      <c r="Y3" s="12"/>
      <c r="Z3" s="12"/>
      <c r="AA3" s="12"/>
      <c r="AB3" s="13" t="s">
        <v>57</v>
      </c>
      <c r="AC3" s="13" t="s">
        <v>58</v>
      </c>
      <c r="AD3" s="13" t="s">
        <v>57</v>
      </c>
      <c r="AE3" s="13" t="s">
        <v>58</v>
      </c>
      <c r="AF3" s="12"/>
      <c r="AG3" s="12"/>
      <c r="AH3" s="12"/>
      <c r="AI3" s="12"/>
      <c r="AJ3" s="12"/>
      <c r="AK3" s="12"/>
    </row>
    <row r="4" spans="1:37" ht="15" thickBot="1">
      <c r="A4" s="12"/>
      <c r="B4" s="14" t="s">
        <v>59</v>
      </c>
      <c r="C4" s="15" t="s">
        <v>60</v>
      </c>
      <c r="D4" s="15" t="s">
        <v>61</v>
      </c>
      <c r="E4" s="15"/>
      <c r="F4" s="15"/>
      <c r="G4" s="15"/>
      <c r="H4" s="15" t="s">
        <v>62</v>
      </c>
      <c r="I4" s="15" t="s">
        <v>62</v>
      </c>
      <c r="J4" s="15" t="s">
        <v>62</v>
      </c>
      <c r="K4" s="15" t="s">
        <v>62</v>
      </c>
      <c r="L4" s="15"/>
      <c r="M4" s="15"/>
      <c r="N4" s="15" t="s">
        <v>63</v>
      </c>
      <c r="O4" s="15" t="s">
        <v>64</v>
      </c>
      <c r="P4" s="15" t="s">
        <v>58</v>
      </c>
      <c r="Q4" s="15" t="s">
        <v>65</v>
      </c>
      <c r="R4" s="12"/>
      <c r="U4" s="12"/>
      <c r="V4" s="14" t="s">
        <v>59</v>
      </c>
      <c r="W4" s="15" t="s">
        <v>60</v>
      </c>
      <c r="X4" s="15" t="s">
        <v>61</v>
      </c>
      <c r="Y4" s="15"/>
      <c r="Z4" s="15"/>
      <c r="AA4" s="15"/>
      <c r="AB4" s="15" t="s">
        <v>62</v>
      </c>
      <c r="AC4" s="15" t="s">
        <v>62</v>
      </c>
      <c r="AD4" s="15" t="s">
        <v>62</v>
      </c>
      <c r="AE4" s="15" t="s">
        <v>62</v>
      </c>
      <c r="AF4" s="15"/>
      <c r="AG4" s="15"/>
      <c r="AH4" s="15" t="s">
        <v>63</v>
      </c>
      <c r="AI4" s="15" t="s">
        <v>64</v>
      </c>
      <c r="AJ4" s="15" t="s">
        <v>58</v>
      </c>
      <c r="AK4" s="15" t="s">
        <v>65</v>
      </c>
    </row>
    <row r="5" spans="1:37" ht="15" thickTop="1">
      <c r="A5" s="16" t="str">
        <f ca="1">IF(D5="H",$O5,$N5)</f>
        <v>C</v>
      </c>
      <c r="B5" s="17">
        <v>1</v>
      </c>
      <c r="C5" s="18" t="str">
        <f ca="1">VLOOKUP(A5,Fixtures!$B$6:$C$17,2)</f>
        <v>Epsom Cons</v>
      </c>
      <c r="D5" s="19" t="str">
        <f ca="1">IF(ISNA(F5),"A","H")</f>
        <v>A</v>
      </c>
      <c r="E5" s="18"/>
      <c r="F5" s="18" t="e">
        <f t="shared" ref="F5:F26" ca="1" si="0">MATCH($D$2,INDIRECT("Fixtures!" &amp; H5 &amp; I5 &amp; ":" &amp; H5 &amp; K5),0)</f>
        <v>#N/A</v>
      </c>
      <c r="G5" s="18">
        <f t="shared" ref="G5:G26" ca="1" si="1">MATCH($D$2,INDIRECT("Fixtures!" &amp; J5 &amp; I5 &amp; ":" &amp; J5 &amp; K5),0)</f>
        <v>2</v>
      </c>
      <c r="H5" s="18" t="s">
        <v>4</v>
      </c>
      <c r="I5" s="18">
        <v>7</v>
      </c>
      <c r="J5" s="18" t="s">
        <v>14</v>
      </c>
      <c r="K5" s="18">
        <f>I5+5</f>
        <v>12</v>
      </c>
      <c r="L5" s="18" t="s">
        <v>66</v>
      </c>
      <c r="M5" s="18" t="str">
        <f t="shared" ref="M5:M26" si="2">"MATCH($D$2,Fixtures!" &amp; J5 &amp; I5 &amp; ":" &amp; J5 &amp;K5 &amp; ",0)"</f>
        <v>MATCH($D$2,Fixtures!K7:K12,0)</v>
      </c>
      <c r="N5" s="18" t="str">
        <f t="shared" ref="N5:N26" ca="1" si="3">INDEX(INDIRECT("Fixtures!" &amp; H5 &amp; I5 &amp; ":" &amp; H5 &amp; K5),$P5)</f>
        <v>C</v>
      </c>
      <c r="O5" s="18" t="str">
        <f t="shared" ref="O5:O26" ca="1" si="4">INDEX(INDIRECT("Fixtures!" &amp; J5 &amp; I5 &amp; ":" &amp; J5 &amp; K5),$P5)</f>
        <v>J</v>
      </c>
      <c r="P5" s="18">
        <f ca="1">IF(ISNA(F5),G5,F5)</f>
        <v>2</v>
      </c>
      <c r="Q5" s="20">
        <v>43354</v>
      </c>
      <c r="R5" s="33"/>
      <c r="U5" s="16" t="str">
        <f ca="1">IF(X5="H",$AI5,$AH5)</f>
        <v>G</v>
      </c>
      <c r="V5" s="17">
        <v>1</v>
      </c>
      <c r="W5" s="18" t="str">
        <f ca="1">VLOOKUP(U5,Fixtures!$B$6:$C$17,2)</f>
        <v>Bishopsford</v>
      </c>
      <c r="X5" s="19" t="str">
        <f ca="1">IF(ISNA(Z5),"A","H")</f>
        <v>H</v>
      </c>
      <c r="Y5" s="18"/>
      <c r="Z5" s="18">
        <f ca="1">MATCH($X$2,INDIRECT("Fixtures!" &amp; AB5 &amp; AC5 &amp; ":" &amp; AB5 &amp; AE5),0)</f>
        <v>4</v>
      </c>
      <c r="AA5" s="18" t="e">
        <f ca="1">MATCH($X$2,INDIRECT("Fixtures!" &amp; AD5 &amp; AC5 &amp; ":" &amp; AD5 &amp; AE5),0)</f>
        <v>#N/A</v>
      </c>
      <c r="AB5" s="18" t="s">
        <v>4</v>
      </c>
      <c r="AC5" s="18">
        <v>7</v>
      </c>
      <c r="AD5" s="18" t="s">
        <v>14</v>
      </c>
      <c r="AE5" s="18">
        <f>AC5+5</f>
        <v>12</v>
      </c>
      <c r="AF5" s="18" t="str">
        <f>"MATCH($V$2,Fixtures!" &amp; AB5 &amp; AC5 &amp; ":" &amp; AB5 &amp; AE5 &amp; ",0)"</f>
        <v>MATCH($V$2,Fixtures!H7:H12,0)</v>
      </c>
      <c r="AG5" s="18" t="str">
        <f>"MATCH($V$2,Fixtures!" &amp; AD5 &amp; AC5 &amp; ":" &amp; AD5 &amp;AE5 &amp; ",0)"</f>
        <v>MATCH($V$2,Fixtures!K7:K12,0)</v>
      </c>
      <c r="AH5" s="18" t="str">
        <f ca="1">INDEX(INDIRECT("Fixtures!" &amp; AB5 &amp; AC5 &amp; ":" &amp; AB5 &amp; AE5),$AJ5)</f>
        <v>E</v>
      </c>
      <c r="AI5" s="18" t="str">
        <f ca="1">INDEX(INDIRECT("Fixtures!" &amp; AD5 &amp; AC5 &amp; ":" &amp; AD5 &amp; AE5),$AJ5)</f>
        <v>G</v>
      </c>
      <c r="AJ5" s="18">
        <f ca="1">IF(ISNA(Z5),AA5,Z5)</f>
        <v>4</v>
      </c>
      <c r="AK5" s="20">
        <v>43354</v>
      </c>
    </row>
    <row r="6" spans="1:37">
      <c r="A6" s="16" t="str">
        <f t="shared" ref="A6:A26" ca="1" si="5">IF(D6="H",$O6,$N6)</f>
        <v>D</v>
      </c>
      <c r="B6" s="17">
        <v>2</v>
      </c>
      <c r="C6" s="18" t="str">
        <f ca="1">VLOOKUP(A6,Fixtures!$B$6:$C$17,2)</f>
        <v>The Farmers</v>
      </c>
      <c r="D6" s="19" t="str">
        <f t="shared" ref="D6:D26" ca="1" si="6">IF(ISNA(F6),"A","H")</f>
        <v>H</v>
      </c>
      <c r="E6" s="18"/>
      <c r="F6" s="18">
        <f t="shared" ca="1" si="0"/>
        <v>5</v>
      </c>
      <c r="G6" s="18" t="e">
        <f t="shared" ca="1" si="1"/>
        <v>#N/A</v>
      </c>
      <c r="H6" s="18" t="s">
        <v>67</v>
      </c>
      <c r="I6" s="18">
        <v>7</v>
      </c>
      <c r="J6" s="18" t="s">
        <v>68</v>
      </c>
      <c r="K6" s="18">
        <f t="shared" ref="K6:K26" si="7">I6+5</f>
        <v>12</v>
      </c>
      <c r="L6" s="18" t="str">
        <f t="shared" ref="L6:L26" si="8">"MATCH($D$2,Fixtures!" &amp; H6 &amp; I6 &amp; ":" &amp; H6 &amp; K6 &amp; ",0)"</f>
        <v>MATCH($D$2,Fixtures!N7:N12,0)</v>
      </c>
      <c r="M6" s="18" t="str">
        <f t="shared" si="2"/>
        <v>MATCH($D$2,Fixtures!Q7:Q12,0)</v>
      </c>
      <c r="N6" s="18" t="str">
        <f t="shared" ca="1" si="3"/>
        <v>J</v>
      </c>
      <c r="O6" s="18" t="str">
        <f t="shared" ca="1" si="4"/>
        <v>D</v>
      </c>
      <c r="P6" s="18">
        <f t="shared" ref="P6:P26" ca="1" si="9">IF(ISNA(F6),G6,F6)</f>
        <v>5</v>
      </c>
      <c r="Q6" s="20">
        <v>43361</v>
      </c>
      <c r="R6" s="26">
        <f ca="1">IF(D6="A",0,1)</f>
        <v>1</v>
      </c>
      <c r="S6" s="36"/>
      <c r="U6" s="16" t="str">
        <f t="shared" ref="U6:U26" ca="1" si="10">IF(X6="H",$AI6,$AH6)</f>
        <v>H</v>
      </c>
      <c r="V6" s="17">
        <v>2</v>
      </c>
      <c r="W6" s="18" t="str">
        <f ca="1">VLOOKUP(U6,Fixtures!$B$6:$C$17,2)</f>
        <v>West Byfleet</v>
      </c>
      <c r="X6" s="19" t="str">
        <f t="shared" ref="X6:X26" ca="1" si="11">IF(ISNA(Z6),"A","H")</f>
        <v>A</v>
      </c>
      <c r="Y6" s="18"/>
      <c r="Z6" s="18" t="e">
        <f t="shared" ref="Z6:Z26" ca="1" si="12">MATCH($X$2,INDIRECT("Fixtures!" &amp; AB6 &amp; AC6 &amp; ":" &amp; AB6 &amp; AE6),0)</f>
        <v>#N/A</v>
      </c>
      <c r="AA6" s="18">
        <f t="shared" ref="AA6:AA26" ca="1" si="13">MATCH($X$2,INDIRECT("Fixtures!" &amp; AD6 &amp; AC6 &amp; ":" &amp; AD6 &amp; AE6),0)</f>
        <v>4</v>
      </c>
      <c r="AB6" s="18" t="s">
        <v>67</v>
      </c>
      <c r="AC6" s="18">
        <v>7</v>
      </c>
      <c r="AD6" s="18" t="s">
        <v>68</v>
      </c>
      <c r="AE6" s="18">
        <f t="shared" ref="AE6:AE19" si="14">AC6+5</f>
        <v>12</v>
      </c>
      <c r="AF6" s="18" t="str">
        <f t="shared" ref="AF6:AF26" si="15">"MATCH($V$2,Fixtures!" &amp; AB6 &amp; AC6 &amp; ":" &amp; AB6 &amp; AE6 &amp; ",0)"</f>
        <v>MATCH($V$2,Fixtures!N7:N12,0)</v>
      </c>
      <c r="AG6" s="18" t="str">
        <f t="shared" ref="AG6:AG26" si="16">"MATCH($V$2,Fixtures!" &amp; AD6 &amp; AC6 &amp; ":" &amp; AD6 &amp;AE6 &amp; ",0)"</f>
        <v>MATCH($V$2,Fixtures!Q7:Q12,0)</v>
      </c>
      <c r="AH6" s="18" t="str">
        <f t="shared" ref="AH6:AH26" ca="1" si="17">INDEX(INDIRECT("Fixtures!" &amp; AB6 &amp; AC6 &amp; ":" &amp; AB6 &amp; AE6),$AJ6)</f>
        <v>H</v>
      </c>
      <c r="AI6" s="18" t="str">
        <f t="shared" ref="AI6:AI26" ca="1" si="18">INDEX(INDIRECT("Fixtures!" &amp; AD6 &amp; AC6 &amp; ":" &amp; AD6 &amp; AE6),$AJ6)</f>
        <v>E</v>
      </c>
      <c r="AJ6" s="18">
        <f t="shared" ref="AJ6:AJ26" ca="1" si="19">IF(ISNA(Z6),AA6,Z6)</f>
        <v>4</v>
      </c>
      <c r="AK6" s="20">
        <v>43361</v>
      </c>
    </row>
    <row r="7" spans="1:37">
      <c r="A7" s="16" t="str">
        <f t="shared" ca="1" si="5"/>
        <v>E</v>
      </c>
      <c r="B7" s="17">
        <v>3</v>
      </c>
      <c r="C7" s="18" t="str">
        <f ca="1">VLOOKUP(A7,Fixtures!$B$6:$C$17,2)</f>
        <v>St Peter's</v>
      </c>
      <c r="D7" s="19" t="str">
        <f t="shared" ca="1" si="6"/>
        <v>A</v>
      </c>
      <c r="E7" s="18"/>
      <c r="F7" s="18" t="e">
        <f t="shared" ca="1" si="0"/>
        <v>#N/A</v>
      </c>
      <c r="G7" s="18">
        <f t="shared" ca="1" si="1"/>
        <v>3</v>
      </c>
      <c r="H7" s="18" t="s">
        <v>69</v>
      </c>
      <c r="I7" s="18">
        <v>7</v>
      </c>
      <c r="J7" s="18" t="s">
        <v>70</v>
      </c>
      <c r="K7" s="18">
        <f t="shared" si="7"/>
        <v>12</v>
      </c>
      <c r="L7" s="18" t="str">
        <f t="shared" si="8"/>
        <v>MATCH($D$2,Fixtures!T7:T12,0)</v>
      </c>
      <c r="M7" s="18" t="str">
        <f t="shared" si="2"/>
        <v>MATCH($D$2,Fixtures!W7:W12,0)</v>
      </c>
      <c r="N7" s="18" t="str">
        <f t="shared" ca="1" si="3"/>
        <v>E</v>
      </c>
      <c r="O7" s="18" t="str">
        <f t="shared" ca="1" si="4"/>
        <v>J</v>
      </c>
      <c r="P7" s="18">
        <f t="shared" ca="1" si="9"/>
        <v>3</v>
      </c>
      <c r="Q7" s="20">
        <v>43368</v>
      </c>
      <c r="R7" s="26">
        <f ca="1">IF(D7="A",0,1)</f>
        <v>0</v>
      </c>
      <c r="U7" s="16" t="str">
        <f t="shared" ca="1" si="10"/>
        <v>J</v>
      </c>
      <c r="V7" s="17">
        <v>3</v>
      </c>
      <c r="W7" s="18" t="str">
        <f ca="1">VLOOKUP(U7,Fixtures!$B$6:$C$17,2)</f>
        <v>Arnie's Army</v>
      </c>
      <c r="X7" s="19" t="str">
        <f t="shared" ca="1" si="11"/>
        <v>H</v>
      </c>
      <c r="Y7" s="18"/>
      <c r="Z7" s="18">
        <f t="shared" ca="1" si="12"/>
        <v>3</v>
      </c>
      <c r="AA7" s="18" t="e">
        <f t="shared" ca="1" si="13"/>
        <v>#N/A</v>
      </c>
      <c r="AB7" s="18" t="s">
        <v>69</v>
      </c>
      <c r="AC7" s="18">
        <v>7</v>
      </c>
      <c r="AD7" s="18" t="s">
        <v>70</v>
      </c>
      <c r="AE7" s="18">
        <f t="shared" si="14"/>
        <v>12</v>
      </c>
      <c r="AF7" s="18" t="str">
        <f t="shared" si="15"/>
        <v>MATCH($V$2,Fixtures!T7:T12,0)</v>
      </c>
      <c r="AG7" s="18" t="str">
        <f t="shared" si="16"/>
        <v>MATCH($V$2,Fixtures!W7:W12,0)</v>
      </c>
      <c r="AH7" s="18" t="str">
        <f t="shared" ca="1" si="17"/>
        <v>E</v>
      </c>
      <c r="AI7" s="18" t="str">
        <f t="shared" ca="1" si="18"/>
        <v>J</v>
      </c>
      <c r="AJ7" s="18">
        <f t="shared" ca="1" si="19"/>
        <v>3</v>
      </c>
      <c r="AK7" s="20">
        <v>43368</v>
      </c>
    </row>
    <row r="8" spans="1:37">
      <c r="A8" s="16" t="str">
        <f t="shared" ca="1" si="5"/>
        <v>F</v>
      </c>
      <c r="B8" s="17">
        <v>4</v>
      </c>
      <c r="C8" s="18" t="str">
        <f ca="1">VLOOKUP(A8,Fixtures!$B$6:$C$17,2)</f>
        <v>Forestdale Forum</v>
      </c>
      <c r="D8" s="19" t="str">
        <f t="shared" ca="1" si="6"/>
        <v>H</v>
      </c>
      <c r="E8" s="18"/>
      <c r="F8" s="18">
        <f t="shared" ca="1" si="0"/>
        <v>5</v>
      </c>
      <c r="G8" s="18" t="e">
        <f t="shared" ca="1" si="1"/>
        <v>#N/A</v>
      </c>
      <c r="H8" s="18" t="s">
        <v>4</v>
      </c>
      <c r="I8" s="18">
        <v>16</v>
      </c>
      <c r="J8" s="18" t="s">
        <v>14</v>
      </c>
      <c r="K8" s="18">
        <f t="shared" si="7"/>
        <v>21</v>
      </c>
      <c r="L8" s="18" t="str">
        <f t="shared" si="8"/>
        <v>MATCH($D$2,Fixtures!H16:H21,0)</v>
      </c>
      <c r="M8" s="18" t="str">
        <f t="shared" si="2"/>
        <v>MATCH($D$2,Fixtures!K16:K21,0)</v>
      </c>
      <c r="N8" s="18" t="str">
        <f t="shared" ca="1" si="3"/>
        <v>J</v>
      </c>
      <c r="O8" s="18" t="str">
        <f t="shared" ca="1" si="4"/>
        <v>F</v>
      </c>
      <c r="P8" s="18">
        <f t="shared" ca="1" si="9"/>
        <v>5</v>
      </c>
      <c r="Q8" s="20">
        <v>43375</v>
      </c>
      <c r="R8" s="26">
        <f ca="1">IF(D8="A",0,1)</f>
        <v>1</v>
      </c>
      <c r="S8" s="23"/>
      <c r="U8" s="16" t="str">
        <f t="shared" ca="1" si="10"/>
        <v>A</v>
      </c>
      <c r="V8" s="17">
        <v>4</v>
      </c>
      <c r="W8" s="18" t="str">
        <f ca="1">VLOOKUP(U8,Fixtures!$B$6:$C$17,2)</f>
        <v>WPBL</v>
      </c>
      <c r="X8" s="19" t="str">
        <f t="shared" ca="1" si="11"/>
        <v>A</v>
      </c>
      <c r="Y8" s="18"/>
      <c r="Z8" s="18" t="e">
        <f t="shared" ca="1" si="12"/>
        <v>#N/A</v>
      </c>
      <c r="AA8" s="18">
        <f t="shared" ca="1" si="13"/>
        <v>1</v>
      </c>
      <c r="AB8" s="18" t="s">
        <v>4</v>
      </c>
      <c r="AC8" s="18">
        <v>16</v>
      </c>
      <c r="AD8" s="18" t="s">
        <v>14</v>
      </c>
      <c r="AE8" s="18">
        <f t="shared" si="14"/>
        <v>21</v>
      </c>
      <c r="AF8" s="18" t="str">
        <f t="shared" si="15"/>
        <v>MATCH($V$2,Fixtures!H16:H21,0)</v>
      </c>
      <c r="AG8" s="18" t="str">
        <f t="shared" si="16"/>
        <v>MATCH($V$2,Fixtures!K16:K21,0)</v>
      </c>
      <c r="AH8" s="18" t="str">
        <f t="shared" ca="1" si="17"/>
        <v>A</v>
      </c>
      <c r="AI8" s="18" t="str">
        <f t="shared" ca="1" si="18"/>
        <v>E</v>
      </c>
      <c r="AJ8" s="18">
        <f t="shared" ca="1" si="19"/>
        <v>1</v>
      </c>
      <c r="AK8" s="20">
        <v>43375</v>
      </c>
    </row>
    <row r="9" spans="1:37">
      <c r="A9" s="16" t="str">
        <f t="shared" ca="1" si="5"/>
        <v>G</v>
      </c>
      <c r="B9" s="17">
        <v>5</v>
      </c>
      <c r="C9" s="18" t="str">
        <f ca="1">VLOOKUP(A9,Fixtures!$B$6:$C$17,2)</f>
        <v>Bishopsford</v>
      </c>
      <c r="D9" s="19" t="str">
        <f t="shared" ca="1" si="6"/>
        <v>A</v>
      </c>
      <c r="E9" s="18"/>
      <c r="F9" s="18" t="e">
        <f t="shared" ca="1" si="0"/>
        <v>#N/A</v>
      </c>
      <c r="G9" s="18">
        <f t="shared" ca="1" si="1"/>
        <v>4</v>
      </c>
      <c r="H9" s="18" t="s">
        <v>67</v>
      </c>
      <c r="I9" s="18">
        <v>16</v>
      </c>
      <c r="J9" s="18" t="s">
        <v>68</v>
      </c>
      <c r="K9" s="18">
        <f t="shared" si="7"/>
        <v>21</v>
      </c>
      <c r="L9" s="18" t="str">
        <f t="shared" si="8"/>
        <v>MATCH($D$2,Fixtures!N16:N21,0)</v>
      </c>
      <c r="M9" s="18" t="str">
        <f t="shared" si="2"/>
        <v>MATCH($D$2,Fixtures!Q16:Q21,0)</v>
      </c>
      <c r="N9" s="18" t="str">
        <f t="shared" ca="1" si="3"/>
        <v>G</v>
      </c>
      <c r="O9" s="18" t="str">
        <f t="shared" ca="1" si="4"/>
        <v>J</v>
      </c>
      <c r="P9" s="18">
        <f t="shared" ca="1" si="9"/>
        <v>4</v>
      </c>
      <c r="Q9" s="20">
        <v>43382</v>
      </c>
      <c r="R9" s="33"/>
      <c r="S9" s="23"/>
      <c r="U9" s="16" t="str">
        <f t="shared" ca="1" si="10"/>
        <v>B</v>
      </c>
      <c r="V9" s="17">
        <v>5</v>
      </c>
      <c r="W9" s="18" t="str">
        <f ca="1">VLOOKUP(U9,Fixtures!$B$6:$C$17,2)</f>
        <v>Sunbury RBL</v>
      </c>
      <c r="X9" s="19" t="str">
        <f t="shared" ca="1" si="11"/>
        <v>H</v>
      </c>
      <c r="Y9" s="18"/>
      <c r="Z9" s="18">
        <f t="shared" ca="1" si="12"/>
        <v>2</v>
      </c>
      <c r="AA9" s="18" t="e">
        <f t="shared" ca="1" si="13"/>
        <v>#N/A</v>
      </c>
      <c r="AB9" s="18" t="s">
        <v>67</v>
      </c>
      <c r="AC9" s="18">
        <v>16</v>
      </c>
      <c r="AD9" s="18" t="s">
        <v>68</v>
      </c>
      <c r="AE9" s="18">
        <f t="shared" si="14"/>
        <v>21</v>
      </c>
      <c r="AF9" s="18" t="str">
        <f t="shared" si="15"/>
        <v>MATCH($V$2,Fixtures!N16:N21,0)</v>
      </c>
      <c r="AG9" s="18" t="str">
        <f t="shared" si="16"/>
        <v>MATCH($V$2,Fixtures!Q16:Q21,0)</v>
      </c>
      <c r="AH9" s="18" t="str">
        <f t="shared" ca="1" si="17"/>
        <v>E</v>
      </c>
      <c r="AI9" s="18" t="str">
        <f t="shared" ca="1" si="18"/>
        <v>B</v>
      </c>
      <c r="AJ9" s="18">
        <f t="shared" ca="1" si="19"/>
        <v>2</v>
      </c>
      <c r="AK9" s="20">
        <v>43382</v>
      </c>
    </row>
    <row r="10" spans="1:37">
      <c r="A10" s="16" t="str">
        <f t="shared" ca="1" si="5"/>
        <v>H</v>
      </c>
      <c r="B10" s="17">
        <v>6</v>
      </c>
      <c r="C10" s="18" t="str">
        <f ca="1">VLOOKUP(A10,Fixtures!$B$6:$C$17,2)</f>
        <v>West Byfleet</v>
      </c>
      <c r="D10" s="19" t="str">
        <f t="shared" ca="1" si="6"/>
        <v>H</v>
      </c>
      <c r="E10" s="18"/>
      <c r="F10" s="18">
        <f t="shared" ca="1" si="0"/>
        <v>5</v>
      </c>
      <c r="G10" s="18" t="e">
        <f t="shared" ca="1" si="1"/>
        <v>#N/A</v>
      </c>
      <c r="H10" s="18" t="s">
        <v>4</v>
      </c>
      <c r="I10" s="18">
        <v>25</v>
      </c>
      <c r="J10" s="18" t="s">
        <v>14</v>
      </c>
      <c r="K10" s="18">
        <f t="shared" si="7"/>
        <v>30</v>
      </c>
      <c r="L10" s="18" t="str">
        <f t="shared" si="8"/>
        <v>MATCH($D$2,Fixtures!H25:H30,0)</v>
      </c>
      <c r="M10" s="18" t="str">
        <f t="shared" si="2"/>
        <v>MATCH($D$2,Fixtures!K25:K30,0)</v>
      </c>
      <c r="N10" s="18" t="str">
        <f t="shared" ca="1" si="3"/>
        <v>J</v>
      </c>
      <c r="O10" s="18" t="str">
        <f t="shared" ca="1" si="4"/>
        <v>H</v>
      </c>
      <c r="P10" s="18">
        <f t="shared" ca="1" si="9"/>
        <v>5</v>
      </c>
      <c r="Q10" s="20">
        <v>43396</v>
      </c>
      <c r="R10" s="22"/>
      <c r="S10" s="23"/>
      <c r="U10" s="16" t="str">
        <f t="shared" ca="1" si="10"/>
        <v>C</v>
      </c>
      <c r="V10" s="17">
        <v>6</v>
      </c>
      <c r="W10" s="18" t="str">
        <f ca="1">VLOOKUP(U10,Fixtures!$B$6:$C$17,2)</f>
        <v>Epsom Cons</v>
      </c>
      <c r="X10" s="19" t="str">
        <f t="shared" ca="1" si="11"/>
        <v>A</v>
      </c>
      <c r="Y10" s="18"/>
      <c r="Z10" s="18" t="e">
        <f t="shared" ca="1" si="12"/>
        <v>#N/A</v>
      </c>
      <c r="AA10" s="18">
        <f t="shared" ca="1" si="13"/>
        <v>3</v>
      </c>
      <c r="AB10" s="18" t="s">
        <v>4</v>
      </c>
      <c r="AC10" s="18">
        <v>25</v>
      </c>
      <c r="AD10" s="18" t="s">
        <v>14</v>
      </c>
      <c r="AE10" s="18">
        <f t="shared" si="14"/>
        <v>30</v>
      </c>
      <c r="AF10" s="18" t="str">
        <f t="shared" si="15"/>
        <v>MATCH($V$2,Fixtures!H25:H30,0)</v>
      </c>
      <c r="AG10" s="18" t="str">
        <f t="shared" si="16"/>
        <v>MATCH($V$2,Fixtures!K25:K30,0)</v>
      </c>
      <c r="AH10" s="18" t="str">
        <f t="shared" ca="1" si="17"/>
        <v>C</v>
      </c>
      <c r="AI10" s="18" t="str">
        <f t="shared" ca="1" si="18"/>
        <v>E</v>
      </c>
      <c r="AJ10" s="18">
        <f t="shared" ca="1" si="19"/>
        <v>3</v>
      </c>
      <c r="AK10" s="20">
        <v>43396</v>
      </c>
    </row>
    <row r="11" spans="1:37">
      <c r="A11" s="16" t="str">
        <f t="shared" ca="1" si="5"/>
        <v>K</v>
      </c>
      <c r="B11" s="17">
        <v>7</v>
      </c>
      <c r="C11" s="18" t="str">
        <f ca="1">VLOOKUP(A11,Fixtures!$B$6:$C$17,2)</f>
        <v>WWMC</v>
      </c>
      <c r="D11" s="19" t="str">
        <f t="shared" ca="1" si="6"/>
        <v>A</v>
      </c>
      <c r="E11" s="18"/>
      <c r="F11" s="18" t="e">
        <f t="shared" ca="1" si="0"/>
        <v>#N/A</v>
      </c>
      <c r="G11" s="18">
        <f t="shared" ca="1" si="1"/>
        <v>5</v>
      </c>
      <c r="H11" s="18" t="s">
        <v>67</v>
      </c>
      <c r="I11" s="18">
        <v>25</v>
      </c>
      <c r="J11" s="18" t="s">
        <v>68</v>
      </c>
      <c r="K11" s="18">
        <f t="shared" si="7"/>
        <v>30</v>
      </c>
      <c r="L11" s="18" t="str">
        <f t="shared" si="8"/>
        <v>MATCH($D$2,Fixtures!N25:N30,0)</v>
      </c>
      <c r="M11" s="18" t="str">
        <f t="shared" si="2"/>
        <v>MATCH($D$2,Fixtures!Q25:Q30,0)</v>
      </c>
      <c r="N11" s="18" t="str">
        <f t="shared" ca="1" si="3"/>
        <v>K</v>
      </c>
      <c r="O11" s="18" t="str">
        <f t="shared" ca="1" si="4"/>
        <v>J</v>
      </c>
      <c r="P11" s="18">
        <f t="shared" ca="1" si="9"/>
        <v>5</v>
      </c>
      <c r="Q11" s="20">
        <v>43403</v>
      </c>
      <c r="R11" s="26">
        <f ca="1">IF(D11="A",0,1)</f>
        <v>0</v>
      </c>
      <c r="S11" s="23"/>
      <c r="U11" s="16" t="str">
        <f t="shared" ca="1" si="10"/>
        <v>D</v>
      </c>
      <c r="V11" s="17">
        <v>7</v>
      </c>
      <c r="W11" s="18" t="str">
        <f ca="1">VLOOKUP(U11,Fixtures!$B$6:$C$17,2)</f>
        <v>The Farmers</v>
      </c>
      <c r="X11" s="19" t="str">
        <f t="shared" ca="1" si="11"/>
        <v>H</v>
      </c>
      <c r="Y11" s="18"/>
      <c r="Z11" s="18">
        <f t="shared" ca="1" si="12"/>
        <v>1</v>
      </c>
      <c r="AA11" s="18" t="e">
        <f t="shared" ca="1" si="13"/>
        <v>#N/A</v>
      </c>
      <c r="AB11" s="18" t="s">
        <v>67</v>
      </c>
      <c r="AC11" s="18">
        <v>25</v>
      </c>
      <c r="AD11" s="18" t="s">
        <v>68</v>
      </c>
      <c r="AE11" s="18">
        <f t="shared" si="14"/>
        <v>30</v>
      </c>
      <c r="AF11" s="18" t="str">
        <f t="shared" si="15"/>
        <v>MATCH($V$2,Fixtures!N25:N30,0)</v>
      </c>
      <c r="AG11" s="18" t="str">
        <f t="shared" si="16"/>
        <v>MATCH($V$2,Fixtures!Q25:Q30,0)</v>
      </c>
      <c r="AH11" s="18" t="str">
        <f t="shared" ca="1" si="17"/>
        <v>E</v>
      </c>
      <c r="AI11" s="18" t="str">
        <f t="shared" ca="1" si="18"/>
        <v>D</v>
      </c>
      <c r="AJ11" s="18">
        <f t="shared" ca="1" si="19"/>
        <v>1</v>
      </c>
      <c r="AK11" s="20">
        <v>43403</v>
      </c>
    </row>
    <row r="12" spans="1:37">
      <c r="A12" s="16" t="str">
        <f t="shared" ca="1" si="5"/>
        <v>A</v>
      </c>
      <c r="B12" s="17">
        <v>8</v>
      </c>
      <c r="C12" s="18" t="str">
        <f ca="1">VLOOKUP(A12,Fixtures!$B$6:$C$17,2)</f>
        <v>WPBL</v>
      </c>
      <c r="D12" s="19" t="str">
        <f t="shared" ca="1" si="6"/>
        <v>A</v>
      </c>
      <c r="E12" s="18"/>
      <c r="F12" s="18" t="e">
        <f t="shared" ca="1" si="0"/>
        <v>#N/A</v>
      </c>
      <c r="G12" s="18">
        <f t="shared" ca="1" si="1"/>
        <v>1</v>
      </c>
      <c r="H12" s="18" t="s">
        <v>69</v>
      </c>
      <c r="I12" s="18">
        <v>25</v>
      </c>
      <c r="J12" s="18" t="s">
        <v>70</v>
      </c>
      <c r="K12" s="18">
        <f t="shared" si="7"/>
        <v>30</v>
      </c>
      <c r="L12" s="18" t="str">
        <f t="shared" si="8"/>
        <v>MATCH($D$2,Fixtures!T25:T30,0)</v>
      </c>
      <c r="M12" s="18" t="str">
        <f t="shared" si="2"/>
        <v>MATCH($D$2,Fixtures!W25:W30,0)</v>
      </c>
      <c r="N12" s="18" t="str">
        <f t="shared" ca="1" si="3"/>
        <v>A</v>
      </c>
      <c r="O12" s="18" t="str">
        <f t="shared" ca="1" si="4"/>
        <v>J</v>
      </c>
      <c r="P12" s="18">
        <f t="shared" ca="1" si="9"/>
        <v>1</v>
      </c>
      <c r="Q12" s="20">
        <v>43410</v>
      </c>
      <c r="R12" s="22"/>
      <c r="S12" s="23"/>
      <c r="U12" s="16" t="str">
        <f t="shared" ca="1" si="10"/>
        <v>K</v>
      </c>
      <c r="V12" s="17">
        <v>8</v>
      </c>
      <c r="W12" s="18" t="str">
        <f ca="1">VLOOKUP(U12,Fixtures!$B$6:$C$17,2)</f>
        <v>WWMC</v>
      </c>
      <c r="X12" s="19" t="str">
        <f t="shared" ca="1" si="11"/>
        <v>H</v>
      </c>
      <c r="Y12" s="18"/>
      <c r="Z12" s="18">
        <f t="shared" ca="1" si="12"/>
        <v>5</v>
      </c>
      <c r="AA12" s="18" t="e">
        <f t="shared" ca="1" si="13"/>
        <v>#N/A</v>
      </c>
      <c r="AB12" s="18" t="s">
        <v>69</v>
      </c>
      <c r="AC12" s="18">
        <v>25</v>
      </c>
      <c r="AD12" s="18" t="s">
        <v>70</v>
      </c>
      <c r="AE12" s="18">
        <f t="shared" si="14"/>
        <v>30</v>
      </c>
      <c r="AF12" s="18" t="str">
        <f t="shared" si="15"/>
        <v>MATCH($V$2,Fixtures!T25:T30,0)</v>
      </c>
      <c r="AG12" s="18" t="str">
        <f t="shared" si="16"/>
        <v>MATCH($V$2,Fixtures!W25:W30,0)</v>
      </c>
      <c r="AH12" s="18" t="str">
        <f t="shared" ca="1" si="17"/>
        <v>E</v>
      </c>
      <c r="AI12" s="18" t="str">
        <f t="shared" ca="1" si="18"/>
        <v>K</v>
      </c>
      <c r="AJ12" s="18">
        <f t="shared" ca="1" si="19"/>
        <v>5</v>
      </c>
      <c r="AK12" s="20">
        <v>43410</v>
      </c>
    </row>
    <row r="13" spans="1:37">
      <c r="A13" s="16" t="str">
        <f t="shared" ca="1" si="5"/>
        <v>B</v>
      </c>
      <c r="B13" s="17">
        <v>9</v>
      </c>
      <c r="C13" s="18" t="str">
        <f ca="1">VLOOKUP(A13,Fixtures!$B$6:$C$17,2)</f>
        <v>Sunbury RBL</v>
      </c>
      <c r="D13" s="19" t="str">
        <f t="shared" ca="1" si="6"/>
        <v>H</v>
      </c>
      <c r="E13" s="18"/>
      <c r="F13" s="18">
        <f t="shared" ca="1" si="0"/>
        <v>4</v>
      </c>
      <c r="G13" s="18" t="e">
        <f t="shared" ca="1" si="1"/>
        <v>#N/A</v>
      </c>
      <c r="H13" s="18" t="s">
        <v>4</v>
      </c>
      <c r="I13" s="18">
        <v>34</v>
      </c>
      <c r="J13" s="18" t="s">
        <v>14</v>
      </c>
      <c r="K13" s="18">
        <f t="shared" si="7"/>
        <v>39</v>
      </c>
      <c r="L13" s="18" t="str">
        <f t="shared" si="8"/>
        <v>MATCH($D$2,Fixtures!H34:H39,0)</v>
      </c>
      <c r="M13" s="18" t="str">
        <f t="shared" si="2"/>
        <v>MATCH($D$2,Fixtures!K34:K39,0)</v>
      </c>
      <c r="N13" s="18" t="str">
        <f t="shared" ca="1" si="3"/>
        <v>J</v>
      </c>
      <c r="O13" s="18" t="str">
        <f t="shared" ca="1" si="4"/>
        <v>B</v>
      </c>
      <c r="P13" s="18">
        <f t="shared" ca="1" si="9"/>
        <v>4</v>
      </c>
      <c r="Q13" s="20">
        <v>43417</v>
      </c>
      <c r="R13" s="26">
        <f ca="1">IF(D13="A",0,1)</f>
        <v>1</v>
      </c>
      <c r="S13" s="23"/>
      <c r="U13" s="16" t="str">
        <f t="shared" ca="1" si="10"/>
        <v>F</v>
      </c>
      <c r="V13" s="17">
        <v>9</v>
      </c>
      <c r="W13" s="18" t="str">
        <f ca="1">VLOOKUP(U13,Fixtures!$B$6:$C$17,2)</f>
        <v>Forestdale Forum</v>
      </c>
      <c r="X13" s="19" t="str">
        <f t="shared" ca="1" si="11"/>
        <v>A</v>
      </c>
      <c r="Y13" s="18"/>
      <c r="Z13" s="18" t="e">
        <f t="shared" ca="1" si="12"/>
        <v>#N/A</v>
      </c>
      <c r="AA13" s="18">
        <f t="shared" ca="1" si="13"/>
        <v>1</v>
      </c>
      <c r="AB13" s="18" t="s">
        <v>4</v>
      </c>
      <c r="AC13" s="18">
        <v>34</v>
      </c>
      <c r="AD13" s="18" t="s">
        <v>14</v>
      </c>
      <c r="AE13" s="18">
        <f t="shared" si="14"/>
        <v>39</v>
      </c>
      <c r="AF13" s="18" t="str">
        <f t="shared" si="15"/>
        <v>MATCH($V$2,Fixtures!H34:H39,0)</v>
      </c>
      <c r="AG13" s="18" t="str">
        <f t="shared" si="16"/>
        <v>MATCH($V$2,Fixtures!K34:K39,0)</v>
      </c>
      <c r="AH13" s="18" t="str">
        <f t="shared" ca="1" si="17"/>
        <v>F</v>
      </c>
      <c r="AI13" s="18" t="str">
        <f t="shared" ca="1" si="18"/>
        <v>E</v>
      </c>
      <c r="AJ13" s="18">
        <f t="shared" ca="1" si="19"/>
        <v>1</v>
      </c>
      <c r="AK13" s="20">
        <v>43417</v>
      </c>
    </row>
    <row r="14" spans="1:37">
      <c r="A14" s="16" t="str">
        <f t="shared" ca="1" si="5"/>
        <v>C</v>
      </c>
      <c r="B14" s="17">
        <v>10</v>
      </c>
      <c r="C14" s="18" t="str">
        <f ca="1">VLOOKUP(A14,Fixtures!$B$6:$C$17,2)</f>
        <v>Epsom Cons</v>
      </c>
      <c r="D14" s="19" t="str">
        <f t="shared" ca="1" si="6"/>
        <v>H</v>
      </c>
      <c r="E14" s="18"/>
      <c r="F14" s="18">
        <f t="shared" ca="1" si="0"/>
        <v>2</v>
      </c>
      <c r="G14" s="18" t="e">
        <f t="shared" ca="1" si="1"/>
        <v>#N/A</v>
      </c>
      <c r="H14" s="18" t="s">
        <v>67</v>
      </c>
      <c r="I14" s="18">
        <v>34</v>
      </c>
      <c r="J14" s="18" t="s">
        <v>68</v>
      </c>
      <c r="K14" s="18">
        <f t="shared" si="7"/>
        <v>39</v>
      </c>
      <c r="L14" s="18" t="str">
        <f t="shared" si="8"/>
        <v>MATCH($D$2,Fixtures!N34:N39,0)</v>
      </c>
      <c r="M14" s="18" t="str">
        <f t="shared" si="2"/>
        <v>MATCH($D$2,Fixtures!Q34:Q39,0)</v>
      </c>
      <c r="N14" s="18" t="str">
        <f t="shared" ca="1" si="3"/>
        <v>J</v>
      </c>
      <c r="O14" s="18" t="str">
        <f t="shared" ca="1" si="4"/>
        <v>C</v>
      </c>
      <c r="P14" s="18">
        <f t="shared" ca="1" si="9"/>
        <v>2</v>
      </c>
      <c r="Q14" s="20">
        <v>43424</v>
      </c>
      <c r="R14" s="22"/>
      <c r="S14" s="23"/>
      <c r="U14" s="16" t="str">
        <f t="shared" ca="1" si="10"/>
        <v>G</v>
      </c>
      <c r="V14" s="17">
        <v>10</v>
      </c>
      <c r="W14" s="18" t="str">
        <f ca="1">VLOOKUP(U14,Fixtures!$B$6:$C$17,2)</f>
        <v>Bishopsford</v>
      </c>
      <c r="X14" s="19" t="str">
        <f t="shared" ca="1" si="11"/>
        <v>A</v>
      </c>
      <c r="Y14" s="18"/>
      <c r="Z14" s="18" t="e">
        <f t="shared" ca="1" si="12"/>
        <v>#N/A</v>
      </c>
      <c r="AA14" s="18">
        <f t="shared" ca="1" si="13"/>
        <v>4</v>
      </c>
      <c r="AB14" s="18" t="s">
        <v>67</v>
      </c>
      <c r="AC14" s="18">
        <v>34</v>
      </c>
      <c r="AD14" s="18" t="s">
        <v>68</v>
      </c>
      <c r="AE14" s="18">
        <f t="shared" si="14"/>
        <v>39</v>
      </c>
      <c r="AF14" s="18" t="str">
        <f t="shared" si="15"/>
        <v>MATCH($V$2,Fixtures!N34:N39,0)</v>
      </c>
      <c r="AG14" s="18" t="str">
        <f t="shared" si="16"/>
        <v>MATCH($V$2,Fixtures!Q34:Q39,0)</v>
      </c>
      <c r="AH14" s="18" t="str">
        <f t="shared" ca="1" si="17"/>
        <v>G</v>
      </c>
      <c r="AI14" s="18" t="str">
        <f t="shared" ca="1" si="18"/>
        <v>E</v>
      </c>
      <c r="AJ14" s="18">
        <f t="shared" ca="1" si="19"/>
        <v>4</v>
      </c>
      <c r="AK14" s="20">
        <v>43424</v>
      </c>
    </row>
    <row r="15" spans="1:37">
      <c r="A15" s="16" t="str">
        <f t="shared" ca="1" si="5"/>
        <v>D</v>
      </c>
      <c r="B15" s="17">
        <v>11</v>
      </c>
      <c r="C15" s="18" t="str">
        <f ca="1">VLOOKUP(A15,Fixtures!$B$6:$C$17,2)</f>
        <v>The Farmers</v>
      </c>
      <c r="D15" s="19" t="str">
        <f t="shared" ca="1" si="6"/>
        <v>A</v>
      </c>
      <c r="E15" s="18"/>
      <c r="F15" s="18" t="e">
        <f t="shared" ca="1" si="0"/>
        <v>#N/A</v>
      </c>
      <c r="G15" s="18">
        <f t="shared" ca="1" si="1"/>
        <v>5</v>
      </c>
      <c r="H15" s="18" t="s">
        <v>69</v>
      </c>
      <c r="I15" s="18">
        <v>34</v>
      </c>
      <c r="J15" s="18" t="s">
        <v>70</v>
      </c>
      <c r="K15" s="18">
        <f t="shared" si="7"/>
        <v>39</v>
      </c>
      <c r="L15" s="18" t="str">
        <f t="shared" si="8"/>
        <v>MATCH($D$2,Fixtures!T34:T39,0)</v>
      </c>
      <c r="M15" s="18" t="str">
        <f t="shared" si="2"/>
        <v>MATCH($D$2,Fixtures!W34:W39,0)</v>
      </c>
      <c r="N15" s="18" t="str">
        <f t="shared" ca="1" si="3"/>
        <v>D</v>
      </c>
      <c r="O15" s="18" t="str">
        <f t="shared" ca="1" si="4"/>
        <v>J</v>
      </c>
      <c r="P15" s="18">
        <f t="shared" ca="1" si="9"/>
        <v>5</v>
      </c>
      <c r="Q15" s="20">
        <v>43431</v>
      </c>
      <c r="R15" s="26">
        <f ca="1">IF(D15="A",0,1)</f>
        <v>0</v>
      </c>
      <c r="S15" s="36"/>
      <c r="U15" s="16" t="str">
        <f t="shared" ca="1" si="10"/>
        <v>H</v>
      </c>
      <c r="V15" s="17">
        <v>11</v>
      </c>
      <c r="W15" s="18" t="str">
        <f ca="1">VLOOKUP(U15,Fixtures!$B$6:$C$17,2)</f>
        <v>West Byfleet</v>
      </c>
      <c r="X15" s="19" t="str">
        <f t="shared" ca="1" si="11"/>
        <v>H</v>
      </c>
      <c r="Y15" s="18"/>
      <c r="Z15" s="18">
        <f t="shared" ca="1" si="12"/>
        <v>4</v>
      </c>
      <c r="AA15" s="18" t="e">
        <f t="shared" ca="1" si="13"/>
        <v>#N/A</v>
      </c>
      <c r="AB15" s="18" t="s">
        <v>69</v>
      </c>
      <c r="AC15" s="18">
        <v>34</v>
      </c>
      <c r="AD15" s="18" t="s">
        <v>70</v>
      </c>
      <c r="AE15" s="18">
        <f t="shared" si="14"/>
        <v>39</v>
      </c>
      <c r="AF15" s="18" t="str">
        <f t="shared" si="15"/>
        <v>MATCH($V$2,Fixtures!T34:T39,0)</v>
      </c>
      <c r="AG15" s="18" t="str">
        <f t="shared" si="16"/>
        <v>MATCH($V$2,Fixtures!W34:W39,0)</v>
      </c>
      <c r="AH15" s="18" t="str">
        <f t="shared" ca="1" si="17"/>
        <v>E</v>
      </c>
      <c r="AI15" s="18" t="str">
        <f t="shared" ca="1" si="18"/>
        <v>H</v>
      </c>
      <c r="AJ15" s="18">
        <f t="shared" ca="1" si="19"/>
        <v>4</v>
      </c>
      <c r="AK15" s="20">
        <v>43431</v>
      </c>
    </row>
    <row r="16" spans="1:37">
      <c r="A16" s="16" t="str">
        <f t="shared" ca="1" si="5"/>
        <v>E</v>
      </c>
      <c r="B16" s="17">
        <v>12</v>
      </c>
      <c r="C16" s="18" t="str">
        <f ca="1">VLOOKUP(A16,Fixtures!$B$6:$C$17,2)</f>
        <v>St Peter's</v>
      </c>
      <c r="D16" s="19" t="str">
        <f t="shared" ca="1" si="6"/>
        <v>H</v>
      </c>
      <c r="E16" s="18"/>
      <c r="F16" s="18">
        <f t="shared" ca="1" si="0"/>
        <v>3</v>
      </c>
      <c r="G16" s="18" t="e">
        <f t="shared" ca="1" si="1"/>
        <v>#N/A</v>
      </c>
      <c r="H16" s="18" t="s">
        <v>4</v>
      </c>
      <c r="I16" s="18">
        <v>43</v>
      </c>
      <c r="J16" s="18" t="s">
        <v>14</v>
      </c>
      <c r="K16" s="18">
        <f t="shared" si="7"/>
        <v>48</v>
      </c>
      <c r="L16" s="18" t="str">
        <f t="shared" si="8"/>
        <v>MATCH($D$2,Fixtures!H43:H48,0)</v>
      </c>
      <c r="M16" s="18" t="str">
        <f t="shared" si="2"/>
        <v>MATCH($D$2,Fixtures!K43:K48,0)</v>
      </c>
      <c r="N16" s="18" t="str">
        <f t="shared" ca="1" si="3"/>
        <v>J</v>
      </c>
      <c r="O16" s="18" t="str">
        <f t="shared" ca="1" si="4"/>
        <v>E</v>
      </c>
      <c r="P16" s="18">
        <f t="shared" ca="1" si="9"/>
        <v>3</v>
      </c>
      <c r="Q16" s="20">
        <v>43438</v>
      </c>
      <c r="R16" s="22"/>
      <c r="S16" s="23"/>
      <c r="U16" s="16" t="str">
        <f t="shared" ca="1" si="10"/>
        <v>J</v>
      </c>
      <c r="V16" s="17">
        <v>12</v>
      </c>
      <c r="W16" s="18" t="str">
        <f ca="1">VLOOKUP(U16,Fixtures!$B$6:$C$17,2)</f>
        <v>Arnie's Army</v>
      </c>
      <c r="X16" s="19" t="str">
        <f t="shared" ca="1" si="11"/>
        <v>A</v>
      </c>
      <c r="Y16" s="18"/>
      <c r="Z16" s="18" t="e">
        <f t="shared" ca="1" si="12"/>
        <v>#N/A</v>
      </c>
      <c r="AA16" s="18">
        <f t="shared" ca="1" si="13"/>
        <v>3</v>
      </c>
      <c r="AB16" s="18" t="s">
        <v>4</v>
      </c>
      <c r="AC16" s="18">
        <v>43</v>
      </c>
      <c r="AD16" s="18" t="s">
        <v>14</v>
      </c>
      <c r="AE16" s="18">
        <f t="shared" si="14"/>
        <v>48</v>
      </c>
      <c r="AF16" s="18" t="str">
        <f t="shared" si="15"/>
        <v>MATCH($V$2,Fixtures!H43:H48,0)</v>
      </c>
      <c r="AG16" s="18" t="str">
        <f t="shared" si="16"/>
        <v>MATCH($V$2,Fixtures!K43:K48,0)</v>
      </c>
      <c r="AH16" s="18" t="str">
        <f t="shared" ca="1" si="17"/>
        <v>J</v>
      </c>
      <c r="AI16" s="18" t="str">
        <f t="shared" ca="1" si="18"/>
        <v>E</v>
      </c>
      <c r="AJ16" s="18">
        <f t="shared" ca="1" si="19"/>
        <v>3</v>
      </c>
      <c r="AK16" s="20">
        <v>43438</v>
      </c>
    </row>
    <row r="17" spans="1:37">
      <c r="A17" s="16" t="str">
        <f t="shared" ca="1" si="5"/>
        <v>F</v>
      </c>
      <c r="B17" s="17">
        <v>13</v>
      </c>
      <c r="C17" s="18" t="str">
        <f ca="1">VLOOKUP(A17,Fixtures!$B$6:$C$17,2)</f>
        <v>Forestdale Forum</v>
      </c>
      <c r="D17" s="19" t="str">
        <f t="shared" ca="1" si="6"/>
        <v>A</v>
      </c>
      <c r="E17" s="18"/>
      <c r="F17" s="18" t="e">
        <f t="shared" ca="1" si="0"/>
        <v>#N/A</v>
      </c>
      <c r="G17" s="18">
        <f t="shared" ca="1" si="1"/>
        <v>5</v>
      </c>
      <c r="H17" s="18" t="s">
        <v>4</v>
      </c>
      <c r="I17" s="18">
        <v>61</v>
      </c>
      <c r="J17" s="18" t="s">
        <v>14</v>
      </c>
      <c r="K17" s="18">
        <f t="shared" si="7"/>
        <v>66</v>
      </c>
      <c r="L17" s="18" t="str">
        <f t="shared" si="8"/>
        <v>MATCH($D$2,Fixtures!H61:H66,0)</v>
      </c>
      <c r="M17" s="18" t="str">
        <f t="shared" si="2"/>
        <v>MATCH($D$2,Fixtures!K61:K66,0)</v>
      </c>
      <c r="N17" s="18" t="str">
        <f t="shared" ca="1" si="3"/>
        <v>F</v>
      </c>
      <c r="O17" s="18" t="str">
        <f t="shared" ca="1" si="4"/>
        <v>J</v>
      </c>
      <c r="P17" s="18">
        <f t="shared" ca="1" si="9"/>
        <v>5</v>
      </c>
      <c r="Q17" s="20">
        <v>43480</v>
      </c>
      <c r="R17" s="33"/>
      <c r="S17" s="23"/>
      <c r="U17" s="16" t="str">
        <f t="shared" ca="1" si="10"/>
        <v>A</v>
      </c>
      <c r="V17" s="17">
        <v>13</v>
      </c>
      <c r="W17" s="18" t="str">
        <f ca="1">VLOOKUP(U17,Fixtures!$B$6:$C$17,2)</f>
        <v>WPBL</v>
      </c>
      <c r="X17" s="19" t="str">
        <f t="shared" ca="1" si="11"/>
        <v>H</v>
      </c>
      <c r="Y17" s="18"/>
      <c r="Z17" s="18">
        <f t="shared" ca="1" si="12"/>
        <v>1</v>
      </c>
      <c r="AA17" s="18" t="e">
        <f t="shared" ca="1" si="13"/>
        <v>#N/A</v>
      </c>
      <c r="AB17" s="18" t="s">
        <v>4</v>
      </c>
      <c r="AC17" s="18">
        <v>61</v>
      </c>
      <c r="AD17" s="18" t="s">
        <v>14</v>
      </c>
      <c r="AE17" s="18">
        <f t="shared" si="14"/>
        <v>66</v>
      </c>
      <c r="AF17" s="18" t="str">
        <f t="shared" si="15"/>
        <v>MATCH($V$2,Fixtures!H61:H66,0)</v>
      </c>
      <c r="AG17" s="18" t="str">
        <f t="shared" si="16"/>
        <v>MATCH($V$2,Fixtures!K61:K66,0)</v>
      </c>
      <c r="AH17" s="18" t="str">
        <f t="shared" ca="1" si="17"/>
        <v>E</v>
      </c>
      <c r="AI17" s="18" t="str">
        <f t="shared" ca="1" si="18"/>
        <v>A</v>
      </c>
      <c r="AJ17" s="18">
        <f t="shared" ca="1" si="19"/>
        <v>1</v>
      </c>
      <c r="AK17" s="20">
        <v>43480</v>
      </c>
    </row>
    <row r="18" spans="1:37">
      <c r="A18" s="16" t="str">
        <f t="shared" ca="1" si="5"/>
        <v>G</v>
      </c>
      <c r="B18" s="17">
        <v>14</v>
      </c>
      <c r="C18" s="18" t="str">
        <f ca="1">VLOOKUP(A18,Fixtures!$B$6:$C$17,2)</f>
        <v>Bishopsford</v>
      </c>
      <c r="D18" s="19" t="str">
        <f t="shared" ca="1" si="6"/>
        <v>H</v>
      </c>
      <c r="E18" s="18"/>
      <c r="F18" s="18">
        <f t="shared" ca="1" si="0"/>
        <v>4</v>
      </c>
      <c r="G18" s="18" t="e">
        <f t="shared" ca="1" si="1"/>
        <v>#N/A</v>
      </c>
      <c r="H18" s="18" t="s">
        <v>67</v>
      </c>
      <c r="I18" s="18">
        <v>61</v>
      </c>
      <c r="J18" s="18" t="s">
        <v>68</v>
      </c>
      <c r="K18" s="18">
        <f t="shared" si="7"/>
        <v>66</v>
      </c>
      <c r="L18" s="18" t="str">
        <f t="shared" si="8"/>
        <v>MATCH($D$2,Fixtures!N61:N66,0)</v>
      </c>
      <c r="M18" s="18" t="str">
        <f t="shared" si="2"/>
        <v>MATCH($D$2,Fixtures!Q61:Q66,0)</v>
      </c>
      <c r="N18" s="18" t="str">
        <f t="shared" ca="1" si="3"/>
        <v>J</v>
      </c>
      <c r="O18" s="18" t="str">
        <f t="shared" ca="1" si="4"/>
        <v>G</v>
      </c>
      <c r="P18" s="18">
        <f t="shared" ca="1" si="9"/>
        <v>4</v>
      </c>
      <c r="Q18" s="20">
        <v>43487</v>
      </c>
      <c r="R18" s="26">
        <f ca="1">IF(D18="A",0,1)</f>
        <v>1</v>
      </c>
      <c r="S18" s="23"/>
      <c r="U18" s="16" t="str">
        <f t="shared" ca="1" si="10"/>
        <v>B</v>
      </c>
      <c r="V18" s="17">
        <v>14</v>
      </c>
      <c r="W18" s="18" t="str">
        <f ca="1">VLOOKUP(U18,Fixtures!$B$6:$C$17,2)</f>
        <v>Sunbury RBL</v>
      </c>
      <c r="X18" s="19" t="str">
        <f t="shared" ca="1" si="11"/>
        <v>A</v>
      </c>
      <c r="Y18" s="18"/>
      <c r="Z18" s="18" t="e">
        <f t="shared" ca="1" si="12"/>
        <v>#N/A</v>
      </c>
      <c r="AA18" s="18">
        <f t="shared" ca="1" si="13"/>
        <v>2</v>
      </c>
      <c r="AB18" s="18" t="s">
        <v>67</v>
      </c>
      <c r="AC18" s="18">
        <v>61</v>
      </c>
      <c r="AD18" s="18" t="s">
        <v>68</v>
      </c>
      <c r="AE18" s="18">
        <f t="shared" si="14"/>
        <v>66</v>
      </c>
      <c r="AF18" s="18" t="str">
        <f t="shared" si="15"/>
        <v>MATCH($V$2,Fixtures!N61:N66,0)</v>
      </c>
      <c r="AG18" s="18" t="str">
        <f t="shared" si="16"/>
        <v>MATCH($V$2,Fixtures!Q61:Q66,0)</v>
      </c>
      <c r="AH18" s="18" t="str">
        <f t="shared" ca="1" si="17"/>
        <v>B</v>
      </c>
      <c r="AI18" s="18" t="str">
        <f t="shared" ca="1" si="18"/>
        <v>E</v>
      </c>
      <c r="AJ18" s="18">
        <f t="shared" ca="1" si="19"/>
        <v>2</v>
      </c>
      <c r="AK18" s="20">
        <v>43487</v>
      </c>
    </row>
    <row r="19" spans="1:37">
      <c r="A19" s="16" t="str">
        <f t="shared" ca="1" si="5"/>
        <v>H</v>
      </c>
      <c r="B19" s="17">
        <v>15</v>
      </c>
      <c r="C19" s="18" t="str">
        <f ca="1">VLOOKUP(A19,Fixtures!$B$6:$C$17,2)</f>
        <v>West Byfleet</v>
      </c>
      <c r="D19" s="19" t="str">
        <f t="shared" ca="1" si="6"/>
        <v>A</v>
      </c>
      <c r="E19" s="18"/>
      <c r="F19" s="18" t="e">
        <f t="shared" ca="1" si="0"/>
        <v>#N/A</v>
      </c>
      <c r="G19" s="18">
        <f t="shared" ca="1" si="1"/>
        <v>5</v>
      </c>
      <c r="H19" s="18" t="s">
        <v>4</v>
      </c>
      <c r="I19" s="18">
        <v>70</v>
      </c>
      <c r="J19" s="18" t="s">
        <v>14</v>
      </c>
      <c r="K19" s="18">
        <f t="shared" si="7"/>
        <v>75</v>
      </c>
      <c r="L19" s="18" t="str">
        <f t="shared" si="8"/>
        <v>MATCH($D$2,Fixtures!H70:H75,0)</v>
      </c>
      <c r="M19" s="18" t="str">
        <f t="shared" si="2"/>
        <v>MATCH($D$2,Fixtures!K70:K75,0)</v>
      </c>
      <c r="N19" s="18" t="str">
        <f t="shared" ca="1" si="3"/>
        <v>H</v>
      </c>
      <c r="O19" s="18" t="str">
        <f t="shared" ca="1" si="4"/>
        <v>J</v>
      </c>
      <c r="P19" s="18">
        <f t="shared" ca="1" si="9"/>
        <v>5</v>
      </c>
      <c r="Q19" s="20">
        <v>43501</v>
      </c>
      <c r="R19" s="26">
        <f ca="1">IF(D19="A",0,1)</f>
        <v>0</v>
      </c>
      <c r="S19" s="23"/>
      <c r="U19" s="16" t="str">
        <f t="shared" ca="1" si="10"/>
        <v>C</v>
      </c>
      <c r="V19" s="17">
        <v>15</v>
      </c>
      <c r="W19" s="18" t="str">
        <f ca="1">VLOOKUP(U19,Fixtures!$B$6:$C$17,2)</f>
        <v>Epsom Cons</v>
      </c>
      <c r="X19" s="19" t="str">
        <f t="shared" ca="1" si="11"/>
        <v>H</v>
      </c>
      <c r="Y19" s="18"/>
      <c r="Z19" s="18">
        <f t="shared" ca="1" si="12"/>
        <v>3</v>
      </c>
      <c r="AA19" s="18" t="e">
        <f t="shared" ca="1" si="13"/>
        <v>#N/A</v>
      </c>
      <c r="AB19" s="18" t="s">
        <v>4</v>
      </c>
      <c r="AC19" s="18">
        <v>70</v>
      </c>
      <c r="AD19" s="18" t="s">
        <v>14</v>
      </c>
      <c r="AE19" s="18">
        <f t="shared" si="14"/>
        <v>75</v>
      </c>
      <c r="AF19" s="18" t="str">
        <f t="shared" si="15"/>
        <v>MATCH($V$2,Fixtures!H70:H75,0)</v>
      </c>
      <c r="AG19" s="18" t="str">
        <f t="shared" si="16"/>
        <v>MATCH($V$2,Fixtures!K70:K75,0)</v>
      </c>
      <c r="AH19" s="18" t="str">
        <f t="shared" ca="1" si="17"/>
        <v>E</v>
      </c>
      <c r="AI19" s="18" t="str">
        <f t="shared" ca="1" si="18"/>
        <v>C</v>
      </c>
      <c r="AJ19" s="18">
        <f t="shared" ca="1" si="19"/>
        <v>3</v>
      </c>
      <c r="AK19" s="20">
        <v>43501</v>
      </c>
    </row>
    <row r="20" spans="1:37">
      <c r="A20" s="16" t="str">
        <f t="shared" ca="1" si="5"/>
        <v>K</v>
      </c>
      <c r="B20" s="17">
        <v>16</v>
      </c>
      <c r="C20" s="18" t="str">
        <f ca="1">VLOOKUP(A20,Fixtures!$B$6:$C$17,2)</f>
        <v>WWMC</v>
      </c>
      <c r="D20" s="19" t="str">
        <f t="shared" ca="1" si="6"/>
        <v>H</v>
      </c>
      <c r="E20" s="18"/>
      <c r="F20" s="18">
        <f t="shared" ca="1" si="0"/>
        <v>5</v>
      </c>
      <c r="G20" s="18" t="e">
        <f t="shared" ca="1" si="1"/>
        <v>#N/A</v>
      </c>
      <c r="H20" s="18" t="s">
        <v>67</v>
      </c>
      <c r="I20" s="18">
        <v>70</v>
      </c>
      <c r="J20" s="18" t="s">
        <v>68</v>
      </c>
      <c r="K20" s="18">
        <f t="shared" si="7"/>
        <v>75</v>
      </c>
      <c r="L20" s="18" t="str">
        <f t="shared" si="8"/>
        <v>MATCH($D$2,Fixtures!N70:N75,0)</v>
      </c>
      <c r="M20" s="18" t="str">
        <f t="shared" si="2"/>
        <v>MATCH($D$2,Fixtures!Q70:Q75,0)</v>
      </c>
      <c r="N20" s="18" t="str">
        <f t="shared" ca="1" si="3"/>
        <v>J</v>
      </c>
      <c r="O20" s="18" t="str">
        <f t="shared" ca="1" si="4"/>
        <v>K</v>
      </c>
      <c r="P20" s="18">
        <f t="shared" ca="1" si="9"/>
        <v>5</v>
      </c>
      <c r="Q20" s="20">
        <v>43508</v>
      </c>
      <c r="R20" s="23"/>
      <c r="S20" s="23"/>
      <c r="U20" s="16" t="str">
        <f t="shared" ca="1" si="10"/>
        <v>D</v>
      </c>
      <c r="V20" s="17">
        <v>16</v>
      </c>
      <c r="W20" s="18" t="str">
        <f ca="1">VLOOKUP(U20,Fixtures!$B$6:$C$17,2)</f>
        <v>The Farmers</v>
      </c>
      <c r="X20" s="19" t="str">
        <f t="shared" ca="1" si="11"/>
        <v>A</v>
      </c>
      <c r="Y20" s="18"/>
      <c r="Z20" s="18" t="e">
        <f t="shared" ca="1" si="12"/>
        <v>#N/A</v>
      </c>
      <c r="AA20" s="18">
        <f t="shared" ca="1" si="13"/>
        <v>1</v>
      </c>
      <c r="AB20" s="18" t="s">
        <v>67</v>
      </c>
      <c r="AC20" s="18">
        <v>70</v>
      </c>
      <c r="AD20" s="18" t="s">
        <v>68</v>
      </c>
      <c r="AE20" s="18">
        <f t="shared" ref="AE20:AE26" si="20">AC20+5</f>
        <v>75</v>
      </c>
      <c r="AF20" s="18" t="str">
        <f t="shared" si="15"/>
        <v>MATCH($V$2,Fixtures!N70:N75,0)</v>
      </c>
      <c r="AG20" s="18" t="str">
        <f t="shared" si="16"/>
        <v>MATCH($V$2,Fixtures!Q70:Q75,0)</v>
      </c>
      <c r="AH20" s="18" t="str">
        <f t="shared" ca="1" si="17"/>
        <v>D</v>
      </c>
      <c r="AI20" s="18" t="str">
        <f t="shared" ca="1" si="18"/>
        <v>E</v>
      </c>
      <c r="AJ20" s="18">
        <f t="shared" ca="1" si="19"/>
        <v>1</v>
      </c>
      <c r="AK20" s="20">
        <v>43508</v>
      </c>
    </row>
    <row r="21" spans="1:37">
      <c r="A21" s="16" t="str">
        <f t="shared" ca="1" si="5"/>
        <v>A</v>
      </c>
      <c r="B21" s="17">
        <v>17</v>
      </c>
      <c r="C21" s="18" t="str">
        <f ca="1">VLOOKUP(A21,Fixtures!$B$6:$C$17,2)</f>
        <v>WPBL</v>
      </c>
      <c r="D21" s="19" t="str">
        <f t="shared" ca="1" si="6"/>
        <v>H</v>
      </c>
      <c r="E21" s="18"/>
      <c r="F21" s="18">
        <f t="shared" ca="1" si="0"/>
        <v>1</v>
      </c>
      <c r="G21" s="18" t="e">
        <f t="shared" ca="1" si="1"/>
        <v>#N/A</v>
      </c>
      <c r="H21" s="18" t="s">
        <v>69</v>
      </c>
      <c r="I21" s="18">
        <v>70</v>
      </c>
      <c r="J21" s="18" t="s">
        <v>70</v>
      </c>
      <c r="K21" s="18">
        <f t="shared" si="7"/>
        <v>75</v>
      </c>
      <c r="L21" s="18" t="str">
        <f t="shared" si="8"/>
        <v>MATCH($D$2,Fixtures!T70:T75,0)</v>
      </c>
      <c r="M21" s="18" t="str">
        <f t="shared" si="2"/>
        <v>MATCH($D$2,Fixtures!W70:W75,0)</v>
      </c>
      <c r="N21" s="18" t="str">
        <f t="shared" ca="1" si="3"/>
        <v>J</v>
      </c>
      <c r="O21" s="18" t="str">
        <f t="shared" ca="1" si="4"/>
        <v>A</v>
      </c>
      <c r="P21" s="18">
        <f t="shared" ca="1" si="9"/>
        <v>1</v>
      </c>
      <c r="Q21" s="20">
        <v>43515</v>
      </c>
      <c r="R21" s="26">
        <f ca="1">IF(D21="A",0,1)</f>
        <v>1</v>
      </c>
      <c r="S21" s="23"/>
      <c r="U21" s="16" t="str">
        <f t="shared" ca="1" si="10"/>
        <v>K</v>
      </c>
      <c r="V21" s="17">
        <v>17</v>
      </c>
      <c r="W21" s="18" t="str">
        <f ca="1">VLOOKUP(U21,Fixtures!$B$6:$C$17,2)</f>
        <v>WWMC</v>
      </c>
      <c r="X21" s="19" t="str">
        <f t="shared" ca="1" si="11"/>
        <v>A</v>
      </c>
      <c r="Y21" s="18"/>
      <c r="Z21" s="18" t="e">
        <f t="shared" ca="1" si="12"/>
        <v>#N/A</v>
      </c>
      <c r="AA21" s="18">
        <f t="shared" ca="1" si="13"/>
        <v>5</v>
      </c>
      <c r="AB21" s="18" t="s">
        <v>69</v>
      </c>
      <c r="AC21" s="18">
        <v>70</v>
      </c>
      <c r="AD21" s="18" t="s">
        <v>70</v>
      </c>
      <c r="AE21" s="18">
        <f t="shared" si="20"/>
        <v>75</v>
      </c>
      <c r="AF21" s="18" t="str">
        <f t="shared" si="15"/>
        <v>MATCH($V$2,Fixtures!T70:T75,0)</v>
      </c>
      <c r="AG21" s="18" t="str">
        <f t="shared" si="16"/>
        <v>MATCH($V$2,Fixtures!W70:W75,0)</v>
      </c>
      <c r="AH21" s="18" t="str">
        <f t="shared" ca="1" si="17"/>
        <v>K</v>
      </c>
      <c r="AI21" s="18" t="str">
        <f t="shared" ca="1" si="18"/>
        <v>E</v>
      </c>
      <c r="AJ21" s="18">
        <f t="shared" ca="1" si="19"/>
        <v>5</v>
      </c>
      <c r="AK21" s="20">
        <v>43515</v>
      </c>
    </row>
    <row r="22" spans="1:37">
      <c r="A22" s="16" t="str">
        <f t="shared" ca="1" si="5"/>
        <v>B</v>
      </c>
      <c r="B22" s="17">
        <v>18</v>
      </c>
      <c r="C22" s="18" t="str">
        <f ca="1">VLOOKUP(A22,Fixtures!$B$6:$C$17,2)</f>
        <v>Sunbury RBL</v>
      </c>
      <c r="D22" s="19" t="str">
        <f t="shared" ca="1" si="6"/>
        <v>A</v>
      </c>
      <c r="E22" s="18"/>
      <c r="F22" s="18" t="e">
        <f t="shared" ca="1" si="0"/>
        <v>#N/A</v>
      </c>
      <c r="G22" s="18">
        <f t="shared" ca="1" si="1"/>
        <v>4</v>
      </c>
      <c r="H22" s="18" t="s">
        <v>69</v>
      </c>
      <c r="I22" s="18">
        <v>80</v>
      </c>
      <c r="J22" s="18" t="s">
        <v>70</v>
      </c>
      <c r="K22" s="18">
        <f t="shared" si="7"/>
        <v>85</v>
      </c>
      <c r="L22" s="18" t="str">
        <f t="shared" si="8"/>
        <v>MATCH($D$2,Fixtures!T80:T85,0)</v>
      </c>
      <c r="M22" s="18" t="str">
        <f t="shared" si="2"/>
        <v>MATCH($D$2,Fixtures!W80:W85,0)</v>
      </c>
      <c r="N22" s="18" t="str">
        <f t="shared" ca="1" si="3"/>
        <v>B</v>
      </c>
      <c r="O22" s="18" t="str">
        <f t="shared" ca="1" si="4"/>
        <v>J</v>
      </c>
      <c r="P22" s="18">
        <f t="shared" ca="1" si="9"/>
        <v>4</v>
      </c>
      <c r="Q22" s="20">
        <v>43536</v>
      </c>
      <c r="S22" s="23"/>
      <c r="U22" s="16" t="str">
        <f t="shared" ca="1" si="10"/>
        <v>F</v>
      </c>
      <c r="V22" s="17">
        <v>18</v>
      </c>
      <c r="W22" s="18" t="str">
        <f ca="1">VLOOKUP(U22,Fixtures!$B$6:$C$17,2)</f>
        <v>Forestdale Forum</v>
      </c>
      <c r="X22" s="19" t="str">
        <f t="shared" ca="1" si="11"/>
        <v>H</v>
      </c>
      <c r="Y22" s="18"/>
      <c r="Z22" s="18">
        <f t="shared" ca="1" si="12"/>
        <v>1</v>
      </c>
      <c r="AA22" s="18" t="e">
        <f t="shared" ca="1" si="13"/>
        <v>#N/A</v>
      </c>
      <c r="AB22" s="18" t="s">
        <v>69</v>
      </c>
      <c r="AC22" s="18">
        <v>80</v>
      </c>
      <c r="AD22" s="18" t="s">
        <v>70</v>
      </c>
      <c r="AE22" s="18">
        <f t="shared" si="20"/>
        <v>85</v>
      </c>
      <c r="AF22" s="18" t="str">
        <f t="shared" si="15"/>
        <v>MATCH($V$2,Fixtures!T80:T85,0)</v>
      </c>
      <c r="AG22" s="18" t="str">
        <f t="shared" si="16"/>
        <v>MATCH($V$2,Fixtures!W80:W85,0)</v>
      </c>
      <c r="AH22" s="18" t="str">
        <f t="shared" ca="1" si="17"/>
        <v>E</v>
      </c>
      <c r="AI22" s="18" t="str">
        <f t="shared" ca="1" si="18"/>
        <v>F</v>
      </c>
      <c r="AJ22" s="18">
        <f t="shared" ca="1" si="19"/>
        <v>1</v>
      </c>
      <c r="AK22" s="20">
        <v>43536</v>
      </c>
    </row>
    <row r="23" spans="1:37" s="12" customFormat="1" hidden="1">
      <c r="A23" s="16" t="str">
        <f t="shared" ca="1" si="5"/>
        <v>K</v>
      </c>
      <c r="B23" s="17">
        <v>19</v>
      </c>
      <c r="C23" s="18" t="str">
        <f ca="1">VLOOKUP(A23,Fixtures!$B$6:$C$17,2)</f>
        <v>WWMC</v>
      </c>
      <c r="D23" s="19" t="str">
        <f t="shared" ca="1" si="6"/>
        <v>H</v>
      </c>
      <c r="E23" s="18"/>
      <c r="F23" s="18">
        <f t="shared" ca="1" si="0"/>
        <v>5</v>
      </c>
      <c r="G23" s="18" t="e">
        <f t="shared" ca="1" si="1"/>
        <v>#N/A</v>
      </c>
      <c r="H23" s="18" t="s">
        <v>67</v>
      </c>
      <c r="I23" s="18">
        <v>70</v>
      </c>
      <c r="J23" s="18" t="s">
        <v>68</v>
      </c>
      <c r="K23" s="18">
        <f t="shared" si="7"/>
        <v>75</v>
      </c>
      <c r="L23" s="18" t="str">
        <f t="shared" si="8"/>
        <v>MATCH($D$2,Fixtures!N70:N75,0)</v>
      </c>
      <c r="M23" s="18" t="str">
        <f t="shared" si="2"/>
        <v>MATCH($D$2,Fixtures!Q70:Q75,0)</v>
      </c>
      <c r="N23" s="18" t="str">
        <f t="shared" ca="1" si="3"/>
        <v>J</v>
      </c>
      <c r="O23" s="18" t="str">
        <f t="shared" ca="1" si="4"/>
        <v>K</v>
      </c>
      <c r="P23" s="18">
        <f t="shared" ca="1" si="9"/>
        <v>5</v>
      </c>
      <c r="Q23" s="20">
        <v>42766</v>
      </c>
      <c r="R23"/>
      <c r="S23"/>
      <c r="T23"/>
      <c r="U23" s="16" t="str">
        <f t="shared" ca="1" si="10"/>
        <v>D</v>
      </c>
      <c r="V23" s="17">
        <v>19</v>
      </c>
      <c r="W23" s="18" t="str">
        <f ca="1">VLOOKUP(U23,Fixtures!$B$6:$C$17,2)</f>
        <v>The Farmers</v>
      </c>
      <c r="X23" s="19" t="str">
        <f t="shared" ca="1" si="11"/>
        <v>A</v>
      </c>
      <c r="Y23" s="18"/>
      <c r="Z23" s="18" t="e">
        <f t="shared" ca="1" si="12"/>
        <v>#N/A</v>
      </c>
      <c r="AA23" s="18">
        <f t="shared" ca="1" si="13"/>
        <v>1</v>
      </c>
      <c r="AB23" s="18" t="s">
        <v>67</v>
      </c>
      <c r="AC23" s="18">
        <v>70</v>
      </c>
      <c r="AD23" s="18" t="s">
        <v>68</v>
      </c>
      <c r="AE23" s="18">
        <f t="shared" si="20"/>
        <v>75</v>
      </c>
      <c r="AF23" s="18" t="str">
        <f t="shared" si="15"/>
        <v>MATCH($V$2,Fixtures!N70:N75,0)</v>
      </c>
      <c r="AG23" s="18" t="str">
        <f t="shared" si="16"/>
        <v>MATCH($V$2,Fixtures!Q70:Q75,0)</v>
      </c>
      <c r="AH23" s="18" t="str">
        <f t="shared" ca="1" si="17"/>
        <v>D</v>
      </c>
      <c r="AI23" s="18" t="str">
        <f t="shared" ca="1" si="18"/>
        <v>E</v>
      </c>
      <c r="AJ23" s="18">
        <f t="shared" ca="1" si="19"/>
        <v>1</v>
      </c>
      <c r="AK23" s="20">
        <v>42766</v>
      </c>
    </row>
    <row r="24" spans="1:37" hidden="1">
      <c r="A24" s="16" t="str">
        <f t="shared" ca="1" si="5"/>
        <v>A</v>
      </c>
      <c r="B24" s="17">
        <v>20</v>
      </c>
      <c r="C24" s="18" t="str">
        <f ca="1">VLOOKUP(A24,Fixtures!$B$6:$C$17,2)</f>
        <v>WPBL</v>
      </c>
      <c r="D24" s="19" t="str">
        <f t="shared" ca="1" si="6"/>
        <v>H</v>
      </c>
      <c r="E24" s="18"/>
      <c r="F24" s="18">
        <f t="shared" ca="1" si="0"/>
        <v>1</v>
      </c>
      <c r="G24" s="18" t="e">
        <f t="shared" ca="1" si="1"/>
        <v>#N/A</v>
      </c>
      <c r="H24" s="18" t="s">
        <v>69</v>
      </c>
      <c r="I24" s="18">
        <v>70</v>
      </c>
      <c r="J24" s="18" t="s">
        <v>70</v>
      </c>
      <c r="K24" s="18">
        <f t="shared" si="7"/>
        <v>75</v>
      </c>
      <c r="L24" s="18" t="str">
        <f t="shared" si="8"/>
        <v>MATCH($D$2,Fixtures!T70:T75,0)</v>
      </c>
      <c r="M24" s="18" t="str">
        <f t="shared" si="2"/>
        <v>MATCH($D$2,Fixtures!W70:W75,0)</v>
      </c>
      <c r="N24" s="18" t="str">
        <f t="shared" ca="1" si="3"/>
        <v>J</v>
      </c>
      <c r="O24" s="18" t="str">
        <f t="shared" ca="1" si="4"/>
        <v>A</v>
      </c>
      <c r="P24" s="18">
        <f t="shared" ca="1" si="9"/>
        <v>1</v>
      </c>
      <c r="Q24" s="20">
        <v>42773</v>
      </c>
      <c r="U24" s="16" t="str">
        <f t="shared" ca="1" si="10"/>
        <v>K</v>
      </c>
      <c r="V24" s="17">
        <v>20</v>
      </c>
      <c r="W24" s="18" t="str">
        <f ca="1">VLOOKUP(U24,Fixtures!$B$6:$C$17,2)</f>
        <v>WWMC</v>
      </c>
      <c r="X24" s="19" t="str">
        <f t="shared" ca="1" si="11"/>
        <v>A</v>
      </c>
      <c r="Y24" s="18"/>
      <c r="Z24" s="18" t="e">
        <f t="shared" ca="1" si="12"/>
        <v>#N/A</v>
      </c>
      <c r="AA24" s="18">
        <f t="shared" ca="1" si="13"/>
        <v>5</v>
      </c>
      <c r="AB24" s="18" t="s">
        <v>69</v>
      </c>
      <c r="AC24" s="18">
        <v>70</v>
      </c>
      <c r="AD24" s="18" t="s">
        <v>70</v>
      </c>
      <c r="AE24" s="18">
        <f t="shared" si="20"/>
        <v>75</v>
      </c>
      <c r="AF24" s="18" t="str">
        <f t="shared" si="15"/>
        <v>MATCH($V$2,Fixtures!T70:T75,0)</v>
      </c>
      <c r="AG24" s="18" t="str">
        <f t="shared" si="16"/>
        <v>MATCH($V$2,Fixtures!W70:W75,0)</v>
      </c>
      <c r="AH24" s="18" t="str">
        <f t="shared" ca="1" si="17"/>
        <v>K</v>
      </c>
      <c r="AI24" s="18" t="str">
        <f t="shared" ca="1" si="18"/>
        <v>E</v>
      </c>
      <c r="AJ24" s="18">
        <f t="shared" ca="1" si="19"/>
        <v>5</v>
      </c>
      <c r="AK24" s="20">
        <v>42773</v>
      </c>
    </row>
    <row r="25" spans="1:37" hidden="1">
      <c r="A25" s="16" t="e">
        <f t="shared" ca="1" si="5"/>
        <v>#N/A</v>
      </c>
      <c r="B25" s="17">
        <v>21</v>
      </c>
      <c r="C25" s="18" t="e">
        <f ca="1">VLOOKUP(A25,Fixtures!$B$6:$C$17,2)</f>
        <v>#N/A</v>
      </c>
      <c r="D25" s="19" t="str">
        <f t="shared" ca="1" si="6"/>
        <v>A</v>
      </c>
      <c r="E25" s="18"/>
      <c r="F25" s="18" t="e">
        <f t="shared" ca="1" si="0"/>
        <v>#N/A</v>
      </c>
      <c r="G25" s="18" t="e">
        <f t="shared" ca="1" si="1"/>
        <v>#N/A</v>
      </c>
      <c r="H25" s="18" t="s">
        <v>4</v>
      </c>
      <c r="I25" s="18">
        <v>80</v>
      </c>
      <c r="J25" s="18" t="s">
        <v>14</v>
      </c>
      <c r="K25" s="18">
        <f t="shared" si="7"/>
        <v>85</v>
      </c>
      <c r="L25" s="18" t="str">
        <f t="shared" si="8"/>
        <v>MATCH($D$2,Fixtures!H80:H85,0)</v>
      </c>
      <c r="M25" s="18" t="str">
        <f t="shared" si="2"/>
        <v>MATCH($D$2,Fixtures!K80:K85,0)</v>
      </c>
      <c r="N25" s="18" t="e">
        <f t="shared" ca="1" si="3"/>
        <v>#N/A</v>
      </c>
      <c r="O25" s="18" t="e">
        <f t="shared" ca="1" si="4"/>
        <v>#N/A</v>
      </c>
      <c r="P25" s="18" t="e">
        <f t="shared" ca="1" si="9"/>
        <v>#N/A</v>
      </c>
      <c r="Q25" s="20">
        <v>42780</v>
      </c>
      <c r="U25" s="16" t="e">
        <f t="shared" ca="1" si="10"/>
        <v>#N/A</v>
      </c>
      <c r="V25" s="17">
        <v>21</v>
      </c>
      <c r="W25" s="18" t="e">
        <f ca="1">VLOOKUP(U25,Fixtures!$B$6:$C$17,2)</f>
        <v>#N/A</v>
      </c>
      <c r="X25" s="19" t="str">
        <f t="shared" ca="1" si="11"/>
        <v>A</v>
      </c>
      <c r="Y25" s="18"/>
      <c r="Z25" s="18" t="e">
        <f t="shared" ca="1" si="12"/>
        <v>#N/A</v>
      </c>
      <c r="AA25" s="18" t="e">
        <f t="shared" ca="1" si="13"/>
        <v>#N/A</v>
      </c>
      <c r="AB25" s="18" t="s">
        <v>4</v>
      </c>
      <c r="AC25" s="18">
        <v>80</v>
      </c>
      <c r="AD25" s="18" t="s">
        <v>14</v>
      </c>
      <c r="AE25" s="18">
        <f t="shared" si="20"/>
        <v>85</v>
      </c>
      <c r="AF25" s="18" t="str">
        <f t="shared" si="15"/>
        <v>MATCH($V$2,Fixtures!H80:H85,0)</v>
      </c>
      <c r="AG25" s="18" t="str">
        <f t="shared" si="16"/>
        <v>MATCH($V$2,Fixtures!K80:K85,0)</v>
      </c>
      <c r="AH25" s="18" t="e">
        <f t="shared" ca="1" si="17"/>
        <v>#N/A</v>
      </c>
      <c r="AI25" s="18" t="e">
        <f t="shared" ca="1" si="18"/>
        <v>#N/A</v>
      </c>
      <c r="AJ25" s="18" t="e">
        <f t="shared" ca="1" si="19"/>
        <v>#N/A</v>
      </c>
      <c r="AK25" s="20">
        <v>42780</v>
      </c>
    </row>
    <row r="26" spans="1:37" hidden="1">
      <c r="A26" s="16" t="str">
        <f t="shared" ca="1" si="5"/>
        <v>B</v>
      </c>
      <c r="B26" s="17">
        <v>22</v>
      </c>
      <c r="C26" s="18" t="str">
        <f ca="1">VLOOKUP(A26,Fixtures!$B$6:$C$17,2)</f>
        <v>Sunbury RBL</v>
      </c>
      <c r="D26" s="19" t="str">
        <f t="shared" ca="1" si="6"/>
        <v>A</v>
      </c>
      <c r="E26" s="18"/>
      <c r="F26" s="18" t="e">
        <f t="shared" ca="1" si="0"/>
        <v>#N/A</v>
      </c>
      <c r="G26" s="18">
        <f t="shared" ca="1" si="1"/>
        <v>4</v>
      </c>
      <c r="H26" s="18" t="s">
        <v>69</v>
      </c>
      <c r="I26" s="18">
        <v>80</v>
      </c>
      <c r="J26" s="18" t="s">
        <v>70</v>
      </c>
      <c r="K26" s="18">
        <f t="shared" si="7"/>
        <v>85</v>
      </c>
      <c r="L26" s="18" t="str">
        <f t="shared" si="8"/>
        <v>MATCH($D$2,Fixtures!T80:T85,0)</v>
      </c>
      <c r="M26" s="18" t="str">
        <f t="shared" si="2"/>
        <v>MATCH($D$2,Fixtures!W80:W85,0)</v>
      </c>
      <c r="N26" s="18" t="str">
        <f t="shared" ca="1" si="3"/>
        <v>B</v>
      </c>
      <c r="O26" s="18" t="str">
        <f t="shared" ca="1" si="4"/>
        <v>J</v>
      </c>
      <c r="P26" s="18">
        <f t="shared" ca="1" si="9"/>
        <v>4</v>
      </c>
      <c r="Q26" s="20">
        <v>42784</v>
      </c>
      <c r="U26" s="16" t="str">
        <f t="shared" ca="1" si="10"/>
        <v>F</v>
      </c>
      <c r="V26" s="17">
        <v>22</v>
      </c>
      <c r="W26" s="18" t="str">
        <f ca="1">VLOOKUP(U26,Fixtures!$B$6:$C$17,2)</f>
        <v>Forestdale Forum</v>
      </c>
      <c r="X26" s="19" t="str">
        <f t="shared" ca="1" si="11"/>
        <v>H</v>
      </c>
      <c r="Y26" s="18"/>
      <c r="Z26" s="18">
        <f t="shared" ca="1" si="12"/>
        <v>1</v>
      </c>
      <c r="AA26" s="18" t="e">
        <f t="shared" ca="1" si="13"/>
        <v>#N/A</v>
      </c>
      <c r="AB26" s="18" t="s">
        <v>69</v>
      </c>
      <c r="AC26" s="18">
        <v>80</v>
      </c>
      <c r="AD26" s="18" t="s">
        <v>70</v>
      </c>
      <c r="AE26" s="18">
        <f t="shared" si="20"/>
        <v>85</v>
      </c>
      <c r="AF26" s="18" t="str">
        <f t="shared" si="15"/>
        <v>MATCH($V$2,Fixtures!T80:T85,0)</v>
      </c>
      <c r="AG26" s="18" t="str">
        <f t="shared" si="16"/>
        <v>MATCH($V$2,Fixtures!W80:W85,0)</v>
      </c>
      <c r="AH26" s="18" t="str">
        <f t="shared" ca="1" si="17"/>
        <v>E</v>
      </c>
      <c r="AI26" s="18" t="str">
        <f t="shared" ca="1" si="18"/>
        <v>F</v>
      </c>
      <c r="AJ26" s="18">
        <f t="shared" ca="1" si="19"/>
        <v>1</v>
      </c>
      <c r="AK26" s="20">
        <v>42784</v>
      </c>
    </row>
  </sheetData>
  <conditionalFormatting sqref="B23:Q26 B5:G22 K5:P22">
    <cfRule type="expression" dxfId="13" priority="15">
      <formula>IF($D5="H",1,0)</formula>
    </cfRule>
    <cfRule type="expression" dxfId="12" priority="16">
      <formula>IF($D5="A",1,0)</formula>
    </cfRule>
  </conditionalFormatting>
  <conditionalFormatting sqref="C5:C26">
    <cfRule type="containsText" dxfId="11" priority="14" stopIfTrue="1" operator="containsText" text="Bye">
      <formula>NOT(ISERROR(SEARCH("Bye",C5)))</formula>
    </cfRule>
  </conditionalFormatting>
  <conditionalFormatting sqref="V23:AK26 V5:AA22 AE5:AJ22">
    <cfRule type="expression" dxfId="10" priority="12">
      <formula>IF($X5="H",1,0)</formula>
    </cfRule>
    <cfRule type="expression" dxfId="9" priority="13">
      <formula>IF($X5="A",1,0)</formula>
    </cfRule>
  </conditionalFormatting>
  <conditionalFormatting sqref="W5:W26">
    <cfRule type="containsText" dxfId="8" priority="11" stopIfTrue="1" operator="containsText" text="Bye">
      <formula>NOT(ISERROR(SEARCH("Bye",W5)))</formula>
    </cfRule>
  </conditionalFormatting>
  <conditionalFormatting sqref="H5:J22">
    <cfRule type="expression" dxfId="7" priority="9">
      <formula>IF($D5="H",1,0)</formula>
    </cfRule>
    <cfRule type="expression" dxfId="6" priority="10">
      <formula>IF($D5="A",1,0)</formula>
    </cfRule>
  </conditionalFormatting>
  <conditionalFormatting sqref="AB5:AD22">
    <cfRule type="expression" dxfId="5" priority="7">
      <formula>IF($D5="H",1,0)</formula>
    </cfRule>
    <cfRule type="expression" dxfId="4" priority="8">
      <formula>IF($D5="A",1,0)</formula>
    </cfRule>
  </conditionalFormatting>
  <conditionalFormatting sqref="Q5:Q22">
    <cfRule type="expression" dxfId="3" priority="5">
      <formula>IF($D5="H",1,0)</formula>
    </cfRule>
    <cfRule type="expression" dxfId="2" priority="6">
      <formula>IF($D5="A",1,0)</formula>
    </cfRule>
  </conditionalFormatting>
  <conditionalFormatting sqref="AK5:AK22">
    <cfRule type="expression" dxfId="1" priority="1">
      <formula>IF($X5="H",1,0)</formula>
    </cfRule>
    <cfRule type="expression" dxfId="0" priority="2">
      <formula>IF($X5="A",1,0)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</xdr:col>
                    <xdr:colOff>695325</xdr:colOff>
                    <xdr:row>0</xdr:row>
                    <xdr:rowOff>152400</xdr:rowOff>
                  </from>
                  <to>
                    <xdr:col>4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22</xdr:col>
                    <xdr:colOff>695325</xdr:colOff>
                    <xdr:row>0</xdr:row>
                    <xdr:rowOff>152400</xdr:rowOff>
                  </from>
                  <to>
                    <xdr:col>36</xdr:col>
                    <xdr:colOff>485775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Fixtures</vt:lpstr>
      <vt:lpstr>My Team</vt:lpstr>
      <vt:lpstr>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cullip</dc:creator>
  <cp:lastModifiedBy>Martin Byrne</cp:lastModifiedBy>
  <dcterms:created xsi:type="dcterms:W3CDTF">2016-07-10T13:02:13Z</dcterms:created>
  <dcterms:modified xsi:type="dcterms:W3CDTF">2018-08-30T22:45:42Z</dcterms:modified>
</cp:coreProperties>
</file>